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исходник район-МО" sheetId="1" r:id="rId1"/>
  </sheets>
  <externalReferences>
    <externalReference r:id="rId2"/>
    <externalReference r:id="rId3"/>
  </externalReferences>
  <definedNames>
    <definedName name="SMO_AMP_Plan">#REF!</definedName>
    <definedName name="SMO_AMP_Soc">#REF!</definedName>
    <definedName name="SMO_AMP_Tek">#REF!</definedName>
    <definedName name="_xlnm.Print_Area" localSheetId="0">'исходник район-МО'!$A$1:$E$288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/>
</workbook>
</file>

<file path=xl/calcChain.xml><?xml version="1.0" encoding="utf-8"?>
<calcChain xmlns="http://schemas.openxmlformats.org/spreadsheetml/2006/main">
  <c r="B13" i="1"/>
  <c r="B12" s="1"/>
  <c r="C13"/>
  <c r="C12" s="1"/>
  <c r="D13"/>
  <c r="E13" s="1"/>
  <c r="D14"/>
  <c r="E14"/>
  <c r="D15"/>
  <c r="E15" s="1"/>
  <c r="D16"/>
  <c r="E16"/>
  <c r="D17"/>
  <c r="E17" s="1"/>
  <c r="B18"/>
  <c r="C18"/>
  <c r="D18"/>
  <c r="E18" s="1"/>
  <c r="D19"/>
  <c r="E19"/>
  <c r="B21"/>
  <c r="B20" s="1"/>
  <c r="C21"/>
  <c r="C20" s="1"/>
  <c r="D22"/>
  <c r="E22" s="1"/>
  <c r="D23"/>
  <c r="E23"/>
  <c r="D24"/>
  <c r="E24" s="1"/>
  <c r="D25"/>
  <c r="E25"/>
  <c r="B27"/>
  <c r="B26" s="1"/>
  <c r="C27"/>
  <c r="C26" s="1"/>
  <c r="D28"/>
  <c r="E28" s="1"/>
  <c r="D29"/>
  <c r="E29" s="1"/>
  <c r="D30"/>
  <c r="E30" s="1"/>
  <c r="D31"/>
  <c r="E31" s="1"/>
  <c r="B32"/>
  <c r="C32"/>
  <c r="D32" s="1"/>
  <c r="E32" s="1"/>
  <c r="D33"/>
  <c r="E33" s="1"/>
  <c r="D34"/>
  <c r="E34" s="1"/>
  <c r="B35"/>
  <c r="C35"/>
  <c r="D35" s="1"/>
  <c r="E35" s="1"/>
  <c r="D36"/>
  <c r="E36" s="1"/>
  <c r="D37"/>
  <c r="E37" s="1"/>
  <c r="D38"/>
  <c r="E38" s="1"/>
  <c r="D39"/>
  <c r="E39" s="1"/>
  <c r="B40"/>
  <c r="C40"/>
  <c r="D40" s="1"/>
  <c r="E40" s="1"/>
  <c r="D41"/>
  <c r="E41" s="1"/>
  <c r="B43"/>
  <c r="B42" s="1"/>
  <c r="C43"/>
  <c r="C42" s="1"/>
  <c r="D43"/>
  <c r="E43" s="1"/>
  <c r="D44"/>
  <c r="E44" s="1"/>
  <c r="D45"/>
  <c r="E45" s="1"/>
  <c r="D46"/>
  <c r="E46" s="1"/>
  <c r="D47"/>
  <c r="E47" s="1"/>
  <c r="B48"/>
  <c r="C48"/>
  <c r="D48"/>
  <c r="E48" s="1"/>
  <c r="D49"/>
  <c r="E49" s="1"/>
  <c r="D50"/>
  <c r="E50" s="1"/>
  <c r="D51"/>
  <c r="E51" s="1"/>
  <c r="D52"/>
  <c r="E52" s="1"/>
  <c r="B53"/>
  <c r="C53"/>
  <c r="D53"/>
  <c r="E53" s="1"/>
  <c r="D54"/>
  <c r="E54" s="1"/>
  <c r="D55"/>
  <c r="E55" s="1"/>
  <c r="D56"/>
  <c r="E56" s="1"/>
  <c r="D57"/>
  <c r="E57" s="1"/>
  <c r="B58"/>
  <c r="C58"/>
  <c r="D58"/>
  <c r="E58" s="1"/>
  <c r="D59"/>
  <c r="E59" s="1"/>
  <c r="B60"/>
  <c r="C60"/>
  <c r="D60" s="1"/>
  <c r="E60" s="1"/>
  <c r="D61"/>
  <c r="E61" s="1"/>
  <c r="B62"/>
  <c r="C62"/>
  <c r="D62"/>
  <c r="E62" s="1"/>
  <c r="D63"/>
  <c r="E63" s="1"/>
  <c r="B64"/>
  <c r="C64"/>
  <c r="D64" s="1"/>
  <c r="E64" s="1"/>
  <c r="D65"/>
  <c r="E65" s="1"/>
  <c r="D66"/>
  <c r="E66" s="1"/>
  <c r="B67"/>
  <c r="C67"/>
  <c r="D67" s="1"/>
  <c r="E67" s="1"/>
  <c r="D68"/>
  <c r="E68" s="1"/>
  <c r="B70"/>
  <c r="B69" s="1"/>
  <c r="C70"/>
  <c r="C69" s="1"/>
  <c r="D70"/>
  <c r="E70" s="1"/>
  <c r="D71"/>
  <c r="E71" s="1"/>
  <c r="D72"/>
  <c r="E72" s="1"/>
  <c r="D73"/>
  <c r="E73" s="1"/>
  <c r="D74"/>
  <c r="E74" s="1"/>
  <c r="B75"/>
  <c r="C75"/>
  <c r="D75"/>
  <c r="E75" s="1"/>
  <c r="D76"/>
  <c r="E76" s="1"/>
  <c r="D77"/>
  <c r="E77" s="1"/>
  <c r="D78"/>
  <c r="E78" s="1"/>
  <c r="D79"/>
  <c r="E79" s="1"/>
  <c r="B80"/>
  <c r="C80"/>
  <c r="D80"/>
  <c r="E80" s="1"/>
  <c r="D81"/>
  <c r="E81" s="1"/>
  <c r="D82"/>
  <c r="E82" s="1"/>
  <c r="D83"/>
  <c r="E83" s="1"/>
  <c r="D84"/>
  <c r="E84" s="1"/>
  <c r="D85"/>
  <c r="E85" s="1"/>
  <c r="D86"/>
  <c r="E86" s="1"/>
  <c r="B87"/>
  <c r="C87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B96"/>
  <c r="C96"/>
  <c r="D96"/>
  <c r="E96" s="1"/>
  <c r="D97"/>
  <c r="E97" s="1"/>
  <c r="D98"/>
  <c r="E98" s="1"/>
  <c r="D99"/>
  <c r="E99" s="1"/>
  <c r="D100"/>
  <c r="E100" s="1"/>
  <c r="B101"/>
  <c r="C101"/>
  <c r="D101"/>
  <c r="E101" s="1"/>
  <c r="D102"/>
  <c r="E102" s="1"/>
  <c r="D103"/>
  <c r="E103" s="1"/>
  <c r="D104"/>
  <c r="E104" s="1"/>
  <c r="D105"/>
  <c r="E105" s="1"/>
  <c r="B106"/>
  <c r="C106"/>
  <c r="D106"/>
  <c r="E106" s="1"/>
  <c r="D107"/>
  <c r="E107" s="1"/>
  <c r="D108"/>
  <c r="E108" s="1"/>
  <c r="D109"/>
  <c r="E109" s="1"/>
  <c r="D110"/>
  <c r="E110" s="1"/>
  <c r="B111"/>
  <c r="C111"/>
  <c r="D111"/>
  <c r="E111" s="1"/>
  <c r="D112"/>
  <c r="E112" s="1"/>
  <c r="D113"/>
  <c r="E113" s="1"/>
  <c r="D114"/>
  <c r="E114" s="1"/>
  <c r="B115"/>
  <c r="C115"/>
  <c r="D115" s="1"/>
  <c r="E115" s="1"/>
  <c r="D116"/>
  <c r="E116" s="1"/>
  <c r="D117"/>
  <c r="E117" s="1"/>
  <c r="B118"/>
  <c r="C118"/>
  <c r="D118" s="1"/>
  <c r="E118" s="1"/>
  <c r="D119"/>
  <c r="E119" s="1"/>
  <c r="B121"/>
  <c r="B120" s="1"/>
  <c r="C121"/>
  <c r="C120" s="1"/>
  <c r="D121"/>
  <c r="E121" s="1"/>
  <c r="D122"/>
  <c r="E122" s="1"/>
  <c r="D123"/>
  <c r="E123" s="1"/>
  <c r="D124"/>
  <c r="E124" s="1"/>
  <c r="D125"/>
  <c r="E125" s="1"/>
  <c r="B126"/>
  <c r="C126"/>
  <c r="D126"/>
  <c r="E126" s="1"/>
  <c r="D127"/>
  <c r="E127" s="1"/>
  <c r="D128"/>
  <c r="E128" s="1"/>
  <c r="D129"/>
  <c r="E129" s="1"/>
  <c r="D130"/>
  <c r="E130" s="1"/>
  <c r="B131"/>
  <c r="C131"/>
  <c r="D131"/>
  <c r="E131" s="1"/>
  <c r="D132"/>
  <c r="E132" s="1"/>
  <c r="B133"/>
  <c r="C133"/>
  <c r="D133" s="1"/>
  <c r="E133" s="1"/>
  <c r="D134"/>
  <c r="E134" s="1"/>
  <c r="D135"/>
  <c r="E135" s="1"/>
  <c r="B136"/>
  <c r="C136"/>
  <c r="D136" s="1"/>
  <c r="E136" s="1"/>
  <c r="D137"/>
  <c r="E137" s="1"/>
  <c r="B138"/>
  <c r="C138"/>
  <c r="D138"/>
  <c r="E138" s="1"/>
  <c r="D139"/>
  <c r="E139" s="1"/>
  <c r="D140"/>
  <c r="E140" s="1"/>
  <c r="B142"/>
  <c r="B141" s="1"/>
  <c r="C142"/>
  <c r="C141" s="1"/>
  <c r="D141" s="1"/>
  <c r="E141" s="1"/>
  <c r="D142"/>
  <c r="E142" s="1"/>
  <c r="D143"/>
  <c r="E143" s="1"/>
  <c r="B144"/>
  <c r="C144"/>
  <c r="D144" s="1"/>
  <c r="E144" s="1"/>
  <c r="D145"/>
  <c r="E145" s="1"/>
  <c r="D146"/>
  <c r="E146" s="1"/>
  <c r="D147"/>
  <c r="E147" s="1"/>
  <c r="D148"/>
  <c r="E148" s="1"/>
  <c r="B150"/>
  <c r="B149" s="1"/>
  <c r="C150"/>
  <c r="C149" s="1"/>
  <c r="D151"/>
  <c r="E151" s="1"/>
  <c r="D152"/>
  <c r="E152" s="1"/>
  <c r="D153"/>
  <c r="E153" s="1"/>
  <c r="D154"/>
  <c r="E154" s="1"/>
  <c r="B155"/>
  <c r="C155"/>
  <c r="D155" s="1"/>
  <c r="E155" s="1"/>
  <c r="D156"/>
  <c r="E156" s="1"/>
  <c r="D157"/>
  <c r="E157" s="1"/>
  <c r="B159"/>
  <c r="B158" s="1"/>
  <c r="C159"/>
  <c r="C158" s="1"/>
  <c r="D158" s="1"/>
  <c r="E158" s="1"/>
  <c r="D160"/>
  <c r="E160" s="1"/>
  <c r="D161"/>
  <c r="E161" s="1"/>
  <c r="D162"/>
  <c r="E162" s="1"/>
  <c r="D163"/>
  <c r="E163" s="1"/>
  <c r="B164"/>
  <c r="C164"/>
  <c r="D164" s="1"/>
  <c r="E164" s="1"/>
  <c r="D165"/>
  <c r="E165" s="1"/>
  <c r="B166"/>
  <c r="C166"/>
  <c r="D166"/>
  <c r="E166" s="1"/>
  <c r="D167"/>
  <c r="E167" s="1"/>
  <c r="B169"/>
  <c r="B168" s="1"/>
  <c r="C169"/>
  <c r="C168" s="1"/>
  <c r="D170"/>
  <c r="E170" s="1"/>
  <c r="D171"/>
  <c r="E171" s="1"/>
  <c r="D172"/>
  <c r="E172" s="1"/>
  <c r="D173"/>
  <c r="E173" s="1"/>
  <c r="B175"/>
  <c r="B174" s="1"/>
  <c r="C175"/>
  <c r="C174" s="1"/>
  <c r="D176"/>
  <c r="E176" s="1"/>
  <c r="D177"/>
  <c r="E177" s="1"/>
  <c r="D178"/>
  <c r="E178" s="1"/>
  <c r="D179"/>
  <c r="E179" s="1"/>
  <c r="B180"/>
  <c r="C180"/>
  <c r="D180" s="1"/>
  <c r="E180" s="1"/>
  <c r="D181"/>
  <c r="E181" s="1"/>
  <c r="B183"/>
  <c r="B182" s="1"/>
  <c r="C183"/>
  <c r="C182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B193"/>
  <c r="B192" s="1"/>
  <c r="C193"/>
  <c r="C192" s="1"/>
  <c r="D193"/>
  <c r="E193" s="1"/>
  <c r="D194"/>
  <c r="E194" s="1"/>
  <c r="D195"/>
  <c r="E195" s="1"/>
  <c r="D196"/>
  <c r="E196" s="1"/>
  <c r="D197"/>
  <c r="E197" s="1"/>
  <c r="B199"/>
  <c r="B198" s="1"/>
  <c r="C199"/>
  <c r="C198" s="1"/>
  <c r="D199"/>
  <c r="E199" s="1"/>
  <c r="D200"/>
  <c r="E200" s="1"/>
  <c r="D201"/>
  <c r="E201" s="1"/>
  <c r="D202"/>
  <c r="E202" s="1"/>
  <c r="D203"/>
  <c r="E203" s="1"/>
  <c r="B205"/>
  <c r="B204" s="1"/>
  <c r="C205"/>
  <c r="C204" s="1"/>
  <c r="D205"/>
  <c r="E205" s="1"/>
  <c r="D206"/>
  <c r="E206" s="1"/>
  <c r="D207"/>
  <c r="E207" s="1"/>
  <c r="D208"/>
  <c r="E208" s="1"/>
  <c r="D209"/>
  <c r="E209" s="1"/>
  <c r="B211"/>
  <c r="B210" s="1"/>
  <c r="C211"/>
  <c r="C210" s="1"/>
  <c r="D211"/>
  <c r="E211" s="1"/>
  <c r="D212"/>
  <c r="E212" s="1"/>
  <c r="D213"/>
  <c r="E213" s="1"/>
  <c r="D214"/>
  <c r="E214" s="1"/>
  <c r="D215"/>
  <c r="E215" s="1"/>
  <c r="B217"/>
  <c r="B216" s="1"/>
  <c r="C217"/>
  <c r="C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B226"/>
  <c r="B225" s="1"/>
  <c r="C226"/>
  <c r="C225" s="1"/>
  <c r="D227"/>
  <c r="E227" s="1"/>
  <c r="B230"/>
  <c r="C230"/>
  <c r="D230"/>
  <c r="E230" s="1"/>
  <c r="D231"/>
  <c r="E231" s="1"/>
  <c r="D232"/>
  <c r="E232" s="1"/>
  <c r="D233"/>
  <c r="E233" s="1"/>
  <c r="D234"/>
  <c r="E234" s="1"/>
  <c r="B236"/>
  <c r="B235" s="1"/>
  <c r="C236"/>
  <c r="C235" s="1"/>
  <c r="D236"/>
  <c r="E236" s="1"/>
  <c r="D237"/>
  <c r="E237" s="1"/>
  <c r="D238"/>
  <c r="E238" s="1"/>
  <c r="D239"/>
  <c r="E239" s="1"/>
  <c r="B240"/>
  <c r="C240"/>
  <c r="D240" s="1"/>
  <c r="E240" s="1"/>
  <c r="D241"/>
  <c r="E241" s="1"/>
  <c r="D242"/>
  <c r="E242" s="1"/>
  <c r="B243"/>
  <c r="C243"/>
  <c r="D243" s="1"/>
  <c r="E243" s="1"/>
  <c r="D244"/>
  <c r="E244" s="1"/>
  <c r="D245"/>
  <c r="E245" s="1"/>
  <c r="D246"/>
  <c r="E246" s="1"/>
  <c r="B247"/>
  <c r="C247"/>
  <c r="D247"/>
  <c r="E247" s="1"/>
  <c r="D248"/>
  <c r="E248" s="1"/>
  <c r="D249"/>
  <c r="E249" s="1"/>
  <c r="D250"/>
  <c r="E250" s="1"/>
  <c r="B251"/>
  <c r="C251"/>
  <c r="D251" s="1"/>
  <c r="E251" s="1"/>
  <c r="D252"/>
  <c r="E252" s="1"/>
  <c r="D253"/>
  <c r="E253" s="1"/>
  <c r="B254"/>
  <c r="C254"/>
  <c r="D254" s="1"/>
  <c r="E254" s="1"/>
  <c r="D255"/>
  <c r="E255" s="1"/>
  <c r="D256"/>
  <c r="E256" s="1"/>
  <c r="D257"/>
  <c r="E257" s="1"/>
  <c r="B258"/>
  <c r="C258"/>
  <c r="D258"/>
  <c r="E258" s="1"/>
  <c r="D259"/>
  <c r="E259" s="1"/>
  <c r="D260"/>
  <c r="E260" s="1"/>
  <c r="D261"/>
  <c r="E261" s="1"/>
  <c r="B262"/>
  <c r="C262"/>
  <c r="D262" s="1"/>
  <c r="E262" s="1"/>
  <c r="D263"/>
  <c r="E263" s="1"/>
  <c r="D264"/>
  <c r="E264" s="1"/>
  <c r="B265"/>
  <c r="C265"/>
  <c r="E265" s="1"/>
  <c r="D266"/>
  <c r="E266"/>
  <c r="B267"/>
  <c r="C267"/>
  <c r="D267"/>
  <c r="E267"/>
  <c r="D268"/>
  <c r="E268"/>
  <c r="B269"/>
  <c r="C269"/>
  <c r="E269" s="1"/>
  <c r="D270"/>
  <c r="E270"/>
  <c r="B271"/>
  <c r="C271"/>
  <c r="D271"/>
  <c r="E271"/>
  <c r="D272"/>
  <c r="E272"/>
  <c r="B273"/>
  <c r="C273"/>
  <c r="E273" s="1"/>
  <c r="D274"/>
  <c r="E274"/>
  <c r="B275"/>
  <c r="C275"/>
  <c r="D275"/>
  <c r="E275"/>
  <c r="D276"/>
  <c r="E276"/>
  <c r="B277"/>
  <c r="C277"/>
  <c r="E277" s="1"/>
  <c r="D278"/>
  <c r="E278"/>
  <c r="B279"/>
  <c r="C279"/>
  <c r="D279"/>
  <c r="E279"/>
  <c r="D280"/>
  <c r="E280"/>
  <c r="B281"/>
  <c r="C281"/>
  <c r="E281" s="1"/>
  <c r="D282"/>
  <c r="E282"/>
  <c r="B283"/>
  <c r="C283"/>
  <c r="D283"/>
  <c r="E283"/>
  <c r="D284"/>
  <c r="E284"/>
  <c r="B285"/>
  <c r="C285"/>
  <c r="E285" s="1"/>
  <c r="D286"/>
  <c r="E286"/>
  <c r="D216" l="1"/>
  <c r="E216" s="1"/>
  <c r="D192"/>
  <c r="E192" s="1"/>
  <c r="D149"/>
  <c r="E149" s="1"/>
  <c r="D120"/>
  <c r="E120" s="1"/>
  <c r="D69"/>
  <c r="E69" s="1"/>
  <c r="D12"/>
  <c r="E12" s="1"/>
  <c r="C11"/>
  <c r="D235"/>
  <c r="E235" s="1"/>
  <c r="D168"/>
  <c r="E168" s="1"/>
  <c r="D210"/>
  <c r="E210" s="1"/>
  <c r="D174"/>
  <c r="E174" s="1"/>
  <c r="D42"/>
  <c r="E42" s="1"/>
  <c r="D198"/>
  <c r="E198" s="1"/>
  <c r="B11"/>
  <c r="B10" s="1"/>
  <c r="D225"/>
  <c r="E225" s="1"/>
  <c r="D204"/>
  <c r="E204" s="1"/>
  <c r="D182"/>
  <c r="D26"/>
  <c r="E26" s="1"/>
  <c r="D20"/>
  <c r="E20" s="1"/>
  <c r="D285"/>
  <c r="D281"/>
  <c r="D277"/>
  <c r="D273"/>
  <c r="D269"/>
  <c r="D265"/>
  <c r="D226"/>
  <c r="E226" s="1"/>
  <c r="D175"/>
  <c r="E175" s="1"/>
  <c r="D169"/>
  <c r="E169" s="1"/>
  <c r="D159"/>
  <c r="E159" s="1"/>
  <c r="D150"/>
  <c r="E150" s="1"/>
  <c r="D27"/>
  <c r="E27" s="1"/>
  <c r="D21"/>
  <c r="E21" s="1"/>
  <c r="E182" l="1"/>
  <c r="D183"/>
  <c r="E183" s="1"/>
  <c r="D11"/>
  <c r="E11" s="1"/>
  <c r="C10"/>
  <c r="D10" s="1"/>
  <c r="E10" s="1"/>
</calcChain>
</file>

<file path=xl/sharedStrings.xml><?xml version="1.0" encoding="utf-8"?>
<sst xmlns="http://schemas.openxmlformats.org/spreadsheetml/2006/main" count="293" uniqueCount="115">
  <si>
    <t>* 75% - плановый показатель удовлетворенности по Территориальной программе ЛО.</t>
  </si>
  <si>
    <t>ДС</t>
  </si>
  <si>
    <t>ООО "Евромед Клиник"</t>
  </si>
  <si>
    <t>Стационар</t>
  </si>
  <si>
    <t>ФГБОУ ВО СПб ГПМУ Минздрава России</t>
  </si>
  <si>
    <t>Поликлиника</t>
  </si>
  <si>
    <t>ООО "ЭМСИПИ - МЕДИКЕЙР"</t>
  </si>
  <si>
    <t>ООО "ЛДЦ МИБС"</t>
  </si>
  <si>
    <t>ООО "МРТ"</t>
  </si>
  <si>
    <t>ЗАО "МЦРМ"</t>
  </si>
  <si>
    <t>СПБ ГБУЗ "Поликлиника № 37"</t>
  </si>
  <si>
    <t>СПБ ГБУЗ "Городская б-ца № 40"</t>
  </si>
  <si>
    <t>ООО "МАРТ"</t>
  </si>
  <si>
    <t>ГБОУ ВПО СПБМУ им. И.П.Павлова Минздравсоцразвития России</t>
  </si>
  <si>
    <t>ЗАО "Северо-Западный Центр доказательной медицины"</t>
  </si>
  <si>
    <t>ГБОУ ВПО СЗГМУ им. И.И.Мечникова Минздравсоцразвития России</t>
  </si>
  <si>
    <t>ГБУЗ "ЛеноблЦентр"</t>
  </si>
  <si>
    <t>ООО "ДЕНТАЛ-СЕРВИС"</t>
  </si>
  <si>
    <t>ФГБУЗ КБ №122 им.Л.Г.Соколова ФМБА России</t>
  </si>
  <si>
    <t>ЛОГБУЗ "Детская клиническая больница"</t>
  </si>
  <si>
    <t>ГБУЗ "Ленинградский обл. онкологический диспансер"</t>
  </si>
  <si>
    <t>ГАУЗ "Ленинградский обл. кардиологический диспансер"</t>
  </si>
  <si>
    <t>ГБУЗ "Ленинградская обл. клиническая больница"</t>
  </si>
  <si>
    <t>МО 2, 3 уровня, расположенные на территории Санкт-Петербурга, всего:</t>
  </si>
  <si>
    <t>Скорая медицинская помощь</t>
  </si>
  <si>
    <t>ГБУЗ ЛО "Тосненская КМБ"</t>
  </si>
  <si>
    <t>ООО "МЦ " Здоровье"</t>
  </si>
  <si>
    <t>Тосненский район всего:</t>
  </si>
  <si>
    <t>МУЗ "Шугоозерская РБ"</t>
  </si>
  <si>
    <t>ГБУЗ ЛО "Тихвинская МБ"</t>
  </si>
  <si>
    <t>Тихвинский район всего:</t>
  </si>
  <si>
    <t>ФГБУЗ ЦМСЧ N 38 ФМБА России</t>
  </si>
  <si>
    <t>Сосновоборский городской округ всего:</t>
  </si>
  <si>
    <t>ГБУЗ ЛО "Сланцевская МБ"</t>
  </si>
  <si>
    <t>Сланцевский район всего:</t>
  </si>
  <si>
    <t>ГБУЗ ЛО "Приозерская МБ"</t>
  </si>
  <si>
    <t>Приозерский район всего:</t>
  </si>
  <si>
    <t>ГБУЗ ЛО "Подпорожская МБ"</t>
  </si>
  <si>
    <t>Подпорожский район всего:</t>
  </si>
  <si>
    <t>МУЗ " Оредежская УБ"</t>
  </si>
  <si>
    <t>ГБУЗ ЛО "Лужская МБ"</t>
  </si>
  <si>
    <t>Лужский район всего:</t>
  </si>
  <si>
    <t>ООО "Клиника"</t>
  </si>
  <si>
    <t>ГБУЗ ЛО "Ломоносовская МБ"</t>
  </si>
  <si>
    <t>Ломоносовский район всего:</t>
  </si>
  <si>
    <t>ГБУЗ ЛО "Лодейнопольская МБ"</t>
  </si>
  <si>
    <t>Лодейнопольский район всего:</t>
  </si>
  <si>
    <t>Оздоровительный фонд "МЕДИНЕФ"</t>
  </si>
  <si>
    <t>ЛОГП "Киришская стомат пол-ка"</t>
  </si>
  <si>
    <t>ГБУЗ ЛО "Киришская КМБ"</t>
  </si>
  <si>
    <t>Киришский район всего:</t>
  </si>
  <si>
    <t>ГБУЗ ЛО "Кировская стоматологическая поликлиника"</t>
  </si>
  <si>
    <t>ГБУЗ ЛО "Кировская МБ"</t>
  </si>
  <si>
    <t>Кировский район всего:</t>
  </si>
  <si>
    <t>ГБУЗ ЛО "Кингисеппская МБ"</t>
  </si>
  <si>
    <t>ЧУ "ЦД"ПАРАЦЕЛЬС"</t>
  </si>
  <si>
    <t>Кингисеппский район всего:</t>
  </si>
  <si>
    <t>ООО "Многопрофильный медицинский центр восстановительного лечения "Здоровье"</t>
  </si>
  <si>
    <t>МЧ УДПО "НЕФРОСОВЕТ"</t>
  </si>
  <si>
    <t>ООО "СЗМЦ +"</t>
  </si>
  <si>
    <t>ООО "АЛЕКСА"</t>
  </si>
  <si>
    <t>ГАУЗ ЛО "Вырицкая РБ"</t>
  </si>
  <si>
    <t>ГБУЗ ЛО "Гатчинская КМБ"</t>
  </si>
  <si>
    <t>Гатчинский район всего:</t>
  </si>
  <si>
    <t>ГБУЗ ЛО "Выборгская станция скорой медицинской помощи"</t>
  </si>
  <si>
    <t>МУЗ "Кондратьевская УБ"</t>
  </si>
  <si>
    <t>НУЗ "Узловая б-ца на ст. Выборг" ОАО "РЖД"</t>
  </si>
  <si>
    <t>ГБУЗ ЛО "Выборгский роддом"</t>
  </si>
  <si>
    <t>ГБУЗ ЛО "Светогорская РБ"</t>
  </si>
  <si>
    <t>ГБУЗ ЛО "Рощинская РБ"</t>
  </si>
  <si>
    <t>МУЗ "Советская РБ"</t>
  </si>
  <si>
    <t>ГБУЗ ЛО "Приморская РБ"</t>
  </si>
  <si>
    <t>МУЗ "Каменногорская ГБ"</t>
  </si>
  <si>
    <t>ГАУЗ ЛО "Выборгская Стоматологическая пол-ка"</t>
  </si>
  <si>
    <t>ГБУЗ ЛО  "Выборгская детская ГБ"</t>
  </si>
  <si>
    <t>ГБУЗ ЛО "Выборгская МБ"</t>
  </si>
  <si>
    <t>Выборгский район всего:</t>
  </si>
  <si>
    <t>ООО "Центры диализа "Авиценна"</t>
  </si>
  <si>
    <t>ООО "Семейный Доктор"</t>
  </si>
  <si>
    <t>ООО "МедЭксперт"</t>
  </si>
  <si>
    <t>ООО "Медиус и К"</t>
  </si>
  <si>
    <t>ООО "Мой Доктор"</t>
  </si>
  <si>
    <t>ГБУЗ ЛО "Сертоловская ГБ"</t>
  </si>
  <si>
    <t>ГБУЗ ЛО "Токсовская РБ"</t>
  </si>
  <si>
    <t>ГБУЗ ЛО "Всеволожская КМБ"</t>
  </si>
  <si>
    <t>Всеволожский район всего:</t>
  </si>
  <si>
    <t>ООО  "Сясьстройская стоматология"</t>
  </si>
  <si>
    <t>НУЗ "Отделенческая б-ца на ст. Волховстрой "ОАО РЖД"</t>
  </si>
  <si>
    <t>ГБУЗ ЛО  "Волховская стоматологическая пол-ка"</t>
  </si>
  <si>
    <t>ГБУЗ ЛО "Волховская МБ"</t>
  </si>
  <si>
    <t>Волховский район всего:</t>
  </si>
  <si>
    <t>ГБУЗ ЛО "Волосовская МБ"</t>
  </si>
  <si>
    <t>Волосовский район всего:</t>
  </si>
  <si>
    <t>ГБУЗ ЛО "Бокситогорская стоматологическая поликлиника"</t>
  </si>
  <si>
    <t>ГБУЗ ЛО "Бокситогорская МБ"</t>
  </si>
  <si>
    <t>Бокситогорский район  всего:</t>
  </si>
  <si>
    <t>ИТОГО по районам (МО 1, 2 уровня, расположенные в муниципальных районах Ленинградской области):</t>
  </si>
  <si>
    <t>ВСЕГО по ЛО:</t>
  </si>
  <si>
    <t>5=4-75%</t>
  </si>
  <si>
    <t xml:space="preserve">  </t>
  </si>
  <si>
    <t>от целевых значений критериев качества МП 75%</t>
  </si>
  <si>
    <t>относ. знач.</t>
  </si>
  <si>
    <t>абс. знач.</t>
  </si>
  <si>
    <t>опрошено</t>
  </si>
  <si>
    <t xml:space="preserve">       района, МО, условия оказания медицинской помощи</t>
  </si>
  <si>
    <t>отклонение</t>
  </si>
  <si>
    <t xml:space="preserve">    Удовлетворен</t>
  </si>
  <si>
    <t xml:space="preserve">   Всего </t>
  </si>
  <si>
    <t xml:space="preserve">                 Наименование </t>
  </si>
  <si>
    <r>
      <t xml:space="preserve">                 при проведении опросов в медицинских организациях и вне МО страхования                                            за   январь - декабрь 2018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</si>
  <si>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>медицинской помощью в медицинских организациях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</t>
  </si>
  <si>
    <t xml:space="preserve">                                  удовлетворенности населения </t>
  </si>
  <si>
    <r>
      <t xml:space="preserve">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Анализ </t>
    </r>
  </si>
  <si>
    <t>Приложение 5</t>
  </si>
  <si>
    <t xml:space="preserve">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</si>
</sst>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/>
    <xf numFmtId="0" fontId="2" fillId="2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Fill="1" applyBorder="1"/>
    <xf numFmtId="164" fontId="4" fillId="0" borderId="1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Border="1"/>
    <xf numFmtId="0" fontId="3" fillId="0" borderId="3" xfId="0" applyFont="1" applyFill="1" applyBorder="1"/>
    <xf numFmtId="164" fontId="5" fillId="3" borderId="4" xfId="0" applyNumberFormat="1" applyFont="1" applyFill="1" applyBorder="1"/>
    <xf numFmtId="164" fontId="5" fillId="3" borderId="5" xfId="0" applyNumberFormat="1" applyFont="1" applyFill="1" applyBorder="1"/>
    <xf numFmtId="0" fontId="5" fillId="3" borderId="5" xfId="0" applyFont="1" applyFill="1" applyBorder="1"/>
    <xf numFmtId="0" fontId="3" fillId="3" borderId="6" xfId="0" applyFont="1" applyFill="1" applyBorder="1"/>
    <xf numFmtId="164" fontId="4" fillId="0" borderId="7" xfId="0" applyNumberFormat="1" applyFont="1" applyFill="1" applyBorder="1"/>
    <xf numFmtId="164" fontId="3" fillId="0" borderId="8" xfId="0" applyNumberFormat="1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Fill="1" applyBorder="1"/>
    <xf numFmtId="164" fontId="5" fillId="3" borderId="11" xfId="0" applyNumberFormat="1" applyFont="1" applyFill="1" applyBorder="1"/>
    <xf numFmtId="0" fontId="5" fillId="3" borderId="12" xfId="0" applyFont="1" applyFill="1" applyBorder="1"/>
    <xf numFmtId="164" fontId="3" fillId="0" borderId="11" xfId="0" applyNumberFormat="1" applyFont="1" applyFill="1" applyBorder="1"/>
    <xf numFmtId="164" fontId="3" fillId="0" borderId="5" xfId="0" applyNumberFormat="1" applyFont="1" applyFill="1" applyBorder="1"/>
    <xf numFmtId="0" fontId="3" fillId="0" borderId="12" xfId="0" applyFont="1" applyBorder="1"/>
    <xf numFmtId="0" fontId="3" fillId="0" borderId="5" xfId="0" applyFont="1" applyBorder="1"/>
    <xf numFmtId="0" fontId="3" fillId="0" borderId="6" xfId="0" applyFont="1" applyBorder="1"/>
    <xf numFmtId="164" fontId="5" fillId="4" borderId="7" xfId="0" applyNumberFormat="1" applyFont="1" applyFill="1" applyBorder="1"/>
    <xf numFmtId="164" fontId="5" fillId="4" borderId="5" xfId="0" applyNumberFormat="1" applyFont="1" applyFill="1" applyBorder="1"/>
    <xf numFmtId="0" fontId="5" fillId="4" borderId="13" xfId="0" applyFont="1" applyFill="1" applyBorder="1"/>
    <xf numFmtId="0" fontId="5" fillId="4" borderId="14" xfId="0" applyFont="1" applyFill="1" applyBorder="1"/>
    <xf numFmtId="0" fontId="3" fillId="4" borderId="15" xfId="0" applyFont="1" applyFill="1" applyBorder="1"/>
    <xf numFmtId="164" fontId="4" fillId="0" borderId="16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164" fontId="5" fillId="4" borderId="20" xfId="0" applyNumberFormat="1" applyFont="1" applyFill="1" applyBorder="1"/>
    <xf numFmtId="164" fontId="5" fillId="4" borderId="21" xfId="0" applyNumberFormat="1" applyFont="1" applyFill="1" applyBorder="1"/>
    <xf numFmtId="0" fontId="5" fillId="3" borderId="22" xfId="0" applyFont="1" applyFill="1" applyBorder="1"/>
    <xf numFmtId="0" fontId="5" fillId="3" borderId="23" xfId="0" applyFont="1" applyFill="1" applyBorder="1"/>
    <xf numFmtId="0" fontId="3" fillId="4" borderId="24" xfId="0" applyFont="1" applyFill="1" applyBorder="1"/>
    <xf numFmtId="164" fontId="3" fillId="0" borderId="25" xfId="0" applyNumberFormat="1" applyFont="1" applyFill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164" fontId="5" fillId="4" borderId="16" xfId="0" applyNumberFormat="1" applyFont="1" applyFill="1" applyBorder="1"/>
    <xf numFmtId="0" fontId="5" fillId="4" borderId="17" xfId="0" applyFont="1" applyFill="1" applyBorder="1"/>
    <xf numFmtId="0" fontId="5" fillId="4" borderId="18" xfId="0" applyFont="1" applyFill="1" applyBorder="1"/>
    <xf numFmtId="0" fontId="3" fillId="4" borderId="19" xfId="0" applyFont="1" applyFill="1" applyBorder="1"/>
    <xf numFmtId="164" fontId="3" fillId="0" borderId="16" xfId="0" applyNumberFormat="1" applyFont="1" applyFill="1" applyBorder="1"/>
    <xf numFmtId="0" fontId="3" fillId="0" borderId="19" xfId="0" applyFont="1" applyFill="1" applyBorder="1"/>
    <xf numFmtId="0" fontId="4" fillId="4" borderId="19" xfId="0" applyFont="1" applyFill="1" applyBorder="1"/>
    <xf numFmtId="164" fontId="5" fillId="4" borderId="29" xfId="0" applyNumberFormat="1" applyFont="1" applyFill="1" applyBorder="1"/>
    <xf numFmtId="0" fontId="3" fillId="3" borderId="19" xfId="0" applyFont="1" applyFill="1" applyBorder="1"/>
    <xf numFmtId="164" fontId="3" fillId="0" borderId="30" xfId="0" applyNumberFormat="1" applyFont="1" applyFill="1" applyBorder="1"/>
    <xf numFmtId="164" fontId="3" fillId="0" borderId="14" xfId="0" applyNumberFormat="1" applyFont="1" applyFill="1" applyBorder="1"/>
    <xf numFmtId="0" fontId="3" fillId="0" borderId="18" xfId="0" applyFont="1" applyFill="1" applyBorder="1"/>
    <xf numFmtId="0" fontId="3" fillId="0" borderId="31" xfId="0" applyFont="1" applyFill="1" applyBorder="1"/>
    <xf numFmtId="164" fontId="5" fillId="4" borderId="32" xfId="0" applyNumberFormat="1" applyFont="1" applyFill="1" applyBorder="1"/>
    <xf numFmtId="164" fontId="5" fillId="4" borderId="18" xfId="0" applyNumberFormat="1" applyFont="1" applyFill="1" applyBorder="1"/>
    <xf numFmtId="164" fontId="3" fillId="0" borderId="32" xfId="0" applyNumberFormat="1" applyFont="1" applyFill="1" applyBorder="1"/>
    <xf numFmtId="164" fontId="3" fillId="0" borderId="18" xfId="0" applyNumberFormat="1" applyFont="1" applyFill="1" applyBorder="1"/>
    <xf numFmtId="164" fontId="3" fillId="4" borderId="32" xfId="0" applyNumberFormat="1" applyFont="1" applyFill="1" applyBorder="1"/>
    <xf numFmtId="164" fontId="3" fillId="4" borderId="18" xfId="0" applyNumberFormat="1" applyFont="1" applyFill="1" applyBorder="1"/>
    <xf numFmtId="0" fontId="3" fillId="4" borderId="18" xfId="0" applyFont="1" applyFill="1" applyBorder="1"/>
    <xf numFmtId="0" fontId="4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wrapText="1"/>
    </xf>
    <xf numFmtId="164" fontId="3" fillId="0" borderId="32" xfId="0" applyNumberFormat="1" applyFont="1" applyBorder="1"/>
    <xf numFmtId="164" fontId="3" fillId="2" borderId="23" xfId="0" applyNumberFormat="1" applyFont="1" applyFill="1" applyBorder="1"/>
    <xf numFmtId="164" fontId="6" fillId="4" borderId="33" xfId="0" applyNumberFormat="1" applyFont="1" applyFill="1" applyBorder="1"/>
    <xf numFmtId="164" fontId="6" fillId="4" borderId="23" xfId="0" applyNumberFormat="1" applyFont="1" applyFill="1" applyBorder="1"/>
    <xf numFmtId="0" fontId="6" fillId="4" borderId="23" xfId="0" applyFont="1" applyFill="1" applyBorder="1"/>
    <xf numFmtId="0" fontId="3" fillId="4" borderId="19" xfId="0" applyFont="1" applyFill="1" applyBorder="1" applyAlignment="1">
      <alignment vertical="center" wrapText="1"/>
    </xf>
    <xf numFmtId="164" fontId="3" fillId="0" borderId="4" xfId="0" applyNumberFormat="1" applyFont="1" applyBorder="1"/>
    <xf numFmtId="0" fontId="3" fillId="0" borderId="5" xfId="0" applyFont="1" applyFill="1" applyBorder="1"/>
    <xf numFmtId="164" fontId="3" fillId="2" borderId="5" xfId="0" applyNumberFormat="1" applyFont="1" applyFill="1" applyBorder="1"/>
    <xf numFmtId="164" fontId="6" fillId="4" borderId="30" xfId="0" applyNumberFormat="1" applyFont="1" applyFill="1" applyBorder="1"/>
    <xf numFmtId="164" fontId="6" fillId="4" borderId="34" xfId="0" applyNumberFormat="1" applyFont="1" applyFill="1" applyBorder="1"/>
    <xf numFmtId="0" fontId="6" fillId="4" borderId="34" xfId="0" applyFont="1" applyFill="1" applyBorder="1"/>
    <xf numFmtId="164" fontId="3" fillId="0" borderId="23" xfId="0" applyNumberFormat="1" applyFont="1" applyFill="1" applyBorder="1"/>
    <xf numFmtId="0" fontId="3" fillId="0" borderId="23" xfId="0" applyFont="1" applyFill="1" applyBorder="1"/>
    <xf numFmtId="164" fontId="6" fillId="4" borderId="32" xfId="0" applyNumberFormat="1" applyFont="1" applyFill="1" applyBorder="1"/>
    <xf numFmtId="0" fontId="4" fillId="4" borderId="19" xfId="0" applyFont="1" applyFill="1" applyBorder="1" applyAlignment="1">
      <alignment wrapText="1"/>
    </xf>
    <xf numFmtId="0" fontId="4" fillId="0" borderId="19" xfId="0" applyFont="1" applyFill="1" applyBorder="1"/>
    <xf numFmtId="164" fontId="3" fillId="2" borderId="18" xfId="0" applyNumberFormat="1" applyFont="1" applyFill="1" applyBorder="1"/>
    <xf numFmtId="0" fontId="4" fillId="0" borderId="18" xfId="0" applyFont="1" applyBorder="1"/>
    <xf numFmtId="0" fontId="3" fillId="4" borderId="24" xfId="0" applyFont="1" applyFill="1" applyBorder="1" applyAlignment="1">
      <alignment wrapText="1"/>
    </xf>
    <xf numFmtId="164" fontId="6" fillId="5" borderId="35" xfId="0" applyNumberFormat="1" applyFont="1" applyFill="1" applyBorder="1"/>
    <xf numFmtId="164" fontId="6" fillId="5" borderId="36" xfId="0" applyNumberFormat="1" applyFont="1" applyFill="1" applyBorder="1"/>
    <xf numFmtId="0" fontId="5" fillId="5" borderId="36" xfId="0" applyFont="1" applyFill="1" applyBorder="1"/>
    <xf numFmtId="0" fontId="5" fillId="5" borderId="37" xfId="0" applyFont="1" applyFill="1" applyBorder="1" applyAlignment="1">
      <alignment wrapText="1"/>
    </xf>
    <xf numFmtId="0" fontId="3" fillId="0" borderId="14" xfId="0" applyFont="1" applyFill="1" applyBorder="1"/>
    <xf numFmtId="0" fontId="3" fillId="0" borderId="15" xfId="0" applyFont="1" applyFill="1" applyBorder="1"/>
    <xf numFmtId="164" fontId="3" fillId="0" borderId="30" xfId="0" applyNumberFormat="1" applyFont="1" applyBorder="1"/>
    <xf numFmtId="164" fontId="3" fillId="2" borderId="14" xfId="0" applyNumberFormat="1" applyFont="1" applyFill="1" applyBorder="1"/>
    <xf numFmtId="164" fontId="3" fillId="0" borderId="33" xfId="0" applyNumberFormat="1" applyFont="1" applyBorder="1"/>
    <xf numFmtId="0" fontId="3" fillId="0" borderId="24" xfId="0" applyFont="1" applyFill="1" applyBorder="1"/>
    <xf numFmtId="0" fontId="5" fillId="4" borderId="23" xfId="0" applyFont="1" applyFill="1" applyBorder="1"/>
    <xf numFmtId="0" fontId="0" fillId="0" borderId="0" xfId="0" applyBorder="1"/>
    <xf numFmtId="164" fontId="4" fillId="0" borderId="38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39" xfId="0" applyFont="1" applyFill="1" applyBorder="1"/>
    <xf numFmtId="164" fontId="5" fillId="0" borderId="38" xfId="0" applyNumberFormat="1" applyFont="1" applyFill="1" applyBorder="1"/>
    <xf numFmtId="164" fontId="5" fillId="0" borderId="0" xfId="0" applyNumberFormat="1" applyFont="1" applyFill="1" applyBorder="1"/>
    <xf numFmtId="0" fontId="5" fillId="0" borderId="0" xfId="0" applyFont="1" applyFill="1" applyBorder="1"/>
    <xf numFmtId="164" fontId="4" fillId="0" borderId="4" xfId="0" applyNumberFormat="1" applyFont="1" applyFill="1" applyBorder="1"/>
    <xf numFmtId="164" fontId="4" fillId="0" borderId="5" xfId="0" applyNumberFormat="1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3" borderId="6" xfId="0" applyFont="1" applyFill="1" applyBorder="1"/>
    <xf numFmtId="164" fontId="6" fillId="5" borderId="40" xfId="0" applyNumberFormat="1" applyFont="1" applyFill="1" applyBorder="1"/>
    <xf numFmtId="164" fontId="6" fillId="5" borderId="14" xfId="0" applyNumberFormat="1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0" fontId="3" fillId="6" borderId="18" xfId="0" applyFont="1" applyFill="1" applyBorder="1"/>
    <xf numFmtId="0" fontId="3" fillId="2" borderId="18" xfId="0" applyFont="1" applyFill="1" applyBorder="1"/>
    <xf numFmtId="0" fontId="6" fillId="6" borderId="23" xfId="0" applyFont="1" applyFill="1" applyBorder="1"/>
    <xf numFmtId="164" fontId="6" fillId="5" borderId="33" xfId="0" applyNumberFormat="1" applyFont="1" applyFill="1" applyBorder="1"/>
    <xf numFmtId="164" fontId="6" fillId="5" borderId="18" xfId="0" applyNumberFormat="1" applyFont="1" applyFill="1" applyBorder="1"/>
    <xf numFmtId="0" fontId="6" fillId="5" borderId="18" xfId="0" applyFont="1" applyFill="1" applyBorder="1"/>
    <xf numFmtId="0" fontId="6" fillId="5" borderId="19" xfId="0" applyFont="1" applyFill="1" applyBorder="1"/>
    <xf numFmtId="0" fontId="7" fillId="0" borderId="0" xfId="0" applyFont="1" applyFill="1"/>
    <xf numFmtId="164" fontId="5" fillId="3" borderId="32" xfId="0" applyNumberFormat="1" applyFont="1" applyFill="1" applyBorder="1"/>
    <xf numFmtId="164" fontId="5" fillId="3" borderId="23" xfId="0" applyNumberFormat="1" applyFont="1" applyFill="1" applyBorder="1"/>
    <xf numFmtId="0" fontId="5" fillId="3" borderId="18" xfId="0" applyFont="1" applyFill="1" applyBorder="1"/>
    <xf numFmtId="164" fontId="3" fillId="0" borderId="33" xfId="0" applyNumberFormat="1" applyFont="1" applyFill="1" applyBorder="1"/>
    <xf numFmtId="164" fontId="6" fillId="5" borderId="23" xfId="0" applyNumberFormat="1" applyFont="1" applyFill="1" applyBorder="1"/>
    <xf numFmtId="164" fontId="3" fillId="4" borderId="23" xfId="0" applyNumberFormat="1" applyFont="1" applyFill="1" applyBorder="1"/>
    <xf numFmtId="164" fontId="6" fillId="4" borderId="18" xfId="0" applyNumberFormat="1" applyFont="1" applyFill="1" applyBorder="1"/>
    <xf numFmtId="0" fontId="6" fillId="4" borderId="18" xfId="0" applyFont="1" applyFill="1" applyBorder="1"/>
    <xf numFmtId="164" fontId="4" fillId="0" borderId="23" xfId="0" applyNumberFormat="1" applyFont="1" applyFill="1" applyBorder="1"/>
    <xf numFmtId="0" fontId="3" fillId="4" borderId="41" xfId="0" applyFont="1" applyFill="1" applyBorder="1"/>
    <xf numFmtId="0" fontId="3" fillId="0" borderId="41" xfId="0" applyFont="1" applyFill="1" applyBorder="1"/>
    <xf numFmtId="164" fontId="5" fillId="4" borderId="33" xfId="0" applyNumberFormat="1" applyFont="1" applyFill="1" applyBorder="1"/>
    <xf numFmtId="164" fontId="5" fillId="4" borderId="23" xfId="0" applyNumberFormat="1" applyFont="1" applyFill="1" applyBorder="1"/>
    <xf numFmtId="164" fontId="4" fillId="0" borderId="32" xfId="0" applyNumberFormat="1" applyFont="1" applyFill="1" applyBorder="1"/>
    <xf numFmtId="164" fontId="6" fillId="7" borderId="32" xfId="0" applyNumberFormat="1" applyFont="1" applyFill="1" applyBorder="1"/>
    <xf numFmtId="164" fontId="6" fillId="7" borderId="18" xfId="0" applyNumberFormat="1" applyFont="1" applyFill="1" applyBorder="1"/>
    <xf numFmtId="0" fontId="6" fillId="7" borderId="18" xfId="0" applyFont="1" applyFill="1" applyBorder="1"/>
    <xf numFmtId="0" fontId="3" fillId="7" borderId="19" xfId="0" applyFont="1" applyFill="1" applyBorder="1" applyAlignment="1">
      <alignment wrapText="1"/>
    </xf>
    <xf numFmtId="0" fontId="3" fillId="4" borderId="19" xfId="0" applyFont="1" applyFill="1" applyBorder="1" applyAlignment="1">
      <alignment vertical="center"/>
    </xf>
    <xf numFmtId="0" fontId="3" fillId="0" borderId="23" xfId="0" applyFont="1" applyBorder="1"/>
    <xf numFmtId="164" fontId="3" fillId="4" borderId="5" xfId="0" applyNumberFormat="1" applyFont="1" applyFill="1" applyBorder="1"/>
    <xf numFmtId="0" fontId="5" fillId="4" borderId="5" xfId="0" applyFont="1" applyFill="1" applyBorder="1"/>
    <xf numFmtId="0" fontId="4" fillId="4" borderId="5" xfId="0" applyFont="1" applyFill="1" applyBorder="1"/>
    <xf numFmtId="164" fontId="3" fillId="0" borderId="42" xfId="0" applyNumberFormat="1" applyFont="1" applyFill="1" applyBorder="1"/>
    <xf numFmtId="0" fontId="3" fillId="0" borderId="8" xfId="0" applyFont="1" applyFill="1" applyBorder="1"/>
    <xf numFmtId="164" fontId="3" fillId="0" borderId="34" xfId="0" applyNumberFormat="1" applyFont="1" applyFill="1" applyBorder="1"/>
    <xf numFmtId="164" fontId="3" fillId="0" borderId="43" xfId="0" applyNumberFormat="1" applyFont="1" applyFill="1" applyBorder="1"/>
    <xf numFmtId="0" fontId="4" fillId="0" borderId="5" xfId="0" applyFont="1" applyBorder="1"/>
    <xf numFmtId="164" fontId="6" fillId="4" borderId="43" xfId="0" applyNumberFormat="1" applyFont="1" applyFill="1" applyBorder="1"/>
    <xf numFmtId="0" fontId="6" fillId="4" borderId="5" xfId="0" applyFont="1" applyFill="1" applyBorder="1"/>
    <xf numFmtId="164" fontId="3" fillId="8" borderId="32" xfId="0" applyNumberFormat="1" applyFont="1" applyFill="1" applyBorder="1"/>
    <xf numFmtId="164" fontId="3" fillId="9" borderId="23" xfId="0" applyNumberFormat="1" applyFont="1" applyFill="1" applyBorder="1"/>
    <xf numFmtId="0" fontId="3" fillId="8" borderId="14" xfId="0" applyFont="1" applyFill="1" applyBorder="1"/>
    <xf numFmtId="0" fontId="3" fillId="8" borderId="19" xfId="0" applyFont="1" applyFill="1" applyBorder="1"/>
    <xf numFmtId="164" fontId="5" fillId="7" borderId="23" xfId="0" applyNumberFormat="1" applyFont="1" applyFill="1" applyBorder="1"/>
    <xf numFmtId="0" fontId="5" fillId="3" borderId="14" xfId="0" applyFont="1" applyFill="1" applyBorder="1"/>
    <xf numFmtId="164" fontId="3" fillId="0" borderId="4" xfId="0" applyNumberFormat="1" applyFont="1" applyFill="1" applyBorder="1"/>
    <xf numFmtId="0" fontId="3" fillId="0" borderId="6" xfId="0" applyFont="1" applyFill="1" applyBorder="1"/>
    <xf numFmtId="164" fontId="6" fillId="4" borderId="4" xfId="0" applyNumberFormat="1" applyFont="1" applyFill="1" applyBorder="1"/>
    <xf numFmtId="164" fontId="6" fillId="4" borderId="5" xfId="0" applyNumberFormat="1" applyFont="1" applyFill="1" applyBorder="1"/>
    <xf numFmtId="0" fontId="3" fillId="4" borderId="6" xfId="0" applyFont="1" applyFill="1" applyBorder="1"/>
    <xf numFmtId="0" fontId="4" fillId="0" borderId="15" xfId="0" applyFont="1" applyFill="1" applyBorder="1"/>
    <xf numFmtId="0" fontId="5" fillId="5" borderId="19" xfId="0" applyFont="1" applyFill="1" applyBorder="1"/>
    <xf numFmtId="0" fontId="3" fillId="4" borderId="41" xfId="0" applyFont="1" applyFill="1" applyBorder="1" applyAlignment="1">
      <alignment wrapText="1"/>
    </xf>
    <xf numFmtId="0" fontId="0" fillId="2" borderId="0" xfId="0" applyFill="1"/>
    <xf numFmtId="0" fontId="3" fillId="4" borderId="24" xfId="0" applyFont="1" applyFill="1" applyBorder="1" applyAlignment="1">
      <alignment vertical="center" wrapText="1"/>
    </xf>
    <xf numFmtId="0" fontId="6" fillId="4" borderId="14" xfId="0" applyFont="1" applyFill="1" applyBorder="1"/>
    <xf numFmtId="0" fontId="3" fillId="4" borderId="44" xfId="0" applyFont="1" applyFill="1" applyBorder="1"/>
    <xf numFmtId="164" fontId="6" fillId="5" borderId="45" xfId="0" applyNumberFormat="1" applyFont="1" applyFill="1" applyBorder="1"/>
    <xf numFmtId="164" fontId="6" fillId="5" borderId="46" xfId="0" applyNumberFormat="1" applyFont="1" applyFill="1" applyBorder="1"/>
    <xf numFmtId="0" fontId="6" fillId="5" borderId="46" xfId="0" applyFont="1" applyFill="1" applyBorder="1"/>
    <xf numFmtId="0" fontId="6" fillId="5" borderId="47" xfId="0" applyFont="1" applyFill="1" applyBorder="1"/>
    <xf numFmtId="164" fontId="6" fillId="2" borderId="48" xfId="0" applyNumberFormat="1" applyFont="1" applyFill="1" applyBorder="1"/>
    <xf numFmtId="164" fontId="6" fillId="2" borderId="49" xfId="0" applyNumberFormat="1" applyFont="1" applyFill="1" applyBorder="1"/>
    <xf numFmtId="0" fontId="6" fillId="2" borderId="49" xfId="0" applyFont="1" applyFill="1" applyBorder="1"/>
    <xf numFmtId="0" fontId="5" fillId="2" borderId="50" xfId="0" applyFont="1" applyFill="1" applyBorder="1" applyAlignment="1">
      <alignment wrapText="1"/>
    </xf>
    <xf numFmtId="164" fontId="6" fillId="2" borderId="51" xfId="0" applyNumberFormat="1" applyFont="1" applyFill="1" applyBorder="1"/>
    <xf numFmtId="164" fontId="6" fillId="2" borderId="52" xfId="0" applyNumberFormat="1" applyFont="1" applyFill="1" applyBorder="1"/>
    <xf numFmtId="0" fontId="6" fillId="2" borderId="52" xfId="0" applyFont="1" applyFill="1" applyBorder="1"/>
    <xf numFmtId="0" fontId="6" fillId="2" borderId="53" xfId="0" applyFont="1" applyFill="1" applyBorder="1"/>
    <xf numFmtId="0" fontId="8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/>
    <xf numFmtId="0" fontId="9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&#1053;&#1067;&#1049;%20&#1054;&#1058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-видпом"/>
      <sheetName val=" район"/>
      <sheetName val="1кс"/>
      <sheetName val="1пол "/>
      <sheetName val=" 1дс"/>
      <sheetName val="1смп"/>
    </sheetNames>
    <sheetDataSet>
      <sheetData sheetId="0">
        <row r="16">
          <cell r="A16" t="str">
            <v>Скорая медицинская помощь</v>
          </cell>
          <cell r="B16">
            <v>504</v>
          </cell>
          <cell r="C16">
            <v>498</v>
          </cell>
          <cell r="D16">
            <v>98.80952380952381</v>
          </cell>
          <cell r="E16">
            <v>23.80952380952381</v>
          </cell>
        </row>
        <row r="17">
          <cell r="A17" t="str">
            <v>Волосовский район</v>
          </cell>
          <cell r="B17">
            <v>1373</v>
          </cell>
          <cell r="C17">
            <v>1198</v>
          </cell>
          <cell r="D17">
            <v>87.25418790968682</v>
          </cell>
          <cell r="E17">
            <v>12.25418790968682</v>
          </cell>
        </row>
        <row r="18">
          <cell r="A18" t="str">
            <v>Поликлиника</v>
          </cell>
          <cell r="B18">
            <v>450</v>
          </cell>
          <cell r="C18">
            <v>342</v>
          </cell>
          <cell r="D18">
            <v>76</v>
          </cell>
          <cell r="E18">
            <v>1</v>
          </cell>
        </row>
        <row r="19">
          <cell r="A19" t="str">
            <v>Стационар</v>
          </cell>
          <cell r="B19">
            <v>350</v>
          </cell>
          <cell r="C19">
            <v>297</v>
          </cell>
          <cell r="D19">
            <v>84.857142857142861</v>
          </cell>
          <cell r="E19">
            <v>9.8571428571428612</v>
          </cell>
        </row>
        <row r="20">
          <cell r="A20" t="str">
            <v>Стационарозамещающая помощь</v>
          </cell>
          <cell r="B20">
            <v>314</v>
          </cell>
          <cell r="C20">
            <v>302</v>
          </cell>
          <cell r="D20">
            <v>96.178343949044589</v>
          </cell>
          <cell r="E20">
            <v>21.178343949044589</v>
          </cell>
        </row>
        <row r="21">
          <cell r="A21" t="str">
            <v>Скорая медицинская помощь</v>
          </cell>
          <cell r="B21">
            <v>259</v>
          </cell>
          <cell r="C21">
            <v>257</v>
          </cell>
          <cell r="D21">
            <v>99.227799227799224</v>
          </cell>
          <cell r="E21">
            <v>24.227799227799224</v>
          </cell>
        </row>
        <row r="22">
          <cell r="A22" t="str">
            <v>Волховский район</v>
          </cell>
          <cell r="B22">
            <v>4228</v>
          </cell>
          <cell r="C22">
            <v>4091</v>
          </cell>
          <cell r="D22">
            <v>96.759697256386005</v>
          </cell>
          <cell r="E22">
            <v>21.759697256386005</v>
          </cell>
        </row>
        <row r="23">
          <cell r="A23" t="str">
            <v>Поликлиника</v>
          </cell>
          <cell r="B23">
            <v>2363</v>
          </cell>
          <cell r="C23">
            <v>2306</v>
          </cell>
          <cell r="D23">
            <v>97.587812103258571</v>
          </cell>
          <cell r="E23">
            <v>22.587812103258571</v>
          </cell>
        </row>
        <row r="24">
          <cell r="A24" t="str">
            <v>Стационар</v>
          </cell>
          <cell r="B24">
            <v>710</v>
          </cell>
          <cell r="C24">
            <v>679</v>
          </cell>
          <cell r="D24">
            <v>95.633802816901408</v>
          </cell>
          <cell r="E24">
            <v>20.633802816901408</v>
          </cell>
        </row>
        <row r="25">
          <cell r="A25" t="str">
            <v>Стационарозамещающая помощь</v>
          </cell>
          <cell r="B25">
            <v>763</v>
          </cell>
          <cell r="C25">
            <v>740</v>
          </cell>
          <cell r="D25">
            <v>96.985583224115331</v>
          </cell>
          <cell r="E25">
            <v>21.985583224115331</v>
          </cell>
        </row>
        <row r="26">
          <cell r="A26" t="str">
            <v>Скорая медицинская помощь</v>
          </cell>
          <cell r="B26">
            <v>392</v>
          </cell>
          <cell r="C26">
            <v>366</v>
          </cell>
          <cell r="D26">
            <v>93.367346938775512</v>
          </cell>
          <cell r="E26">
            <v>18.367346938775512</v>
          </cell>
        </row>
        <row r="27">
          <cell r="A27" t="str">
            <v>Всеволожский район</v>
          </cell>
          <cell r="B27">
            <v>6978</v>
          </cell>
          <cell r="C27">
            <v>6783</v>
          </cell>
          <cell r="D27">
            <v>97.205503009458297</v>
          </cell>
          <cell r="E27">
            <v>22.205503009458297</v>
          </cell>
        </row>
        <row r="28">
          <cell r="A28" t="str">
            <v>Поликлиника</v>
          </cell>
          <cell r="B28">
            <v>3016</v>
          </cell>
          <cell r="C28">
            <v>2929</v>
          </cell>
          <cell r="D28">
            <v>97.115384615384613</v>
          </cell>
          <cell r="E28">
            <v>22.115384615384613</v>
          </cell>
        </row>
        <row r="29">
          <cell r="A29" t="str">
            <v>Стационар</v>
          </cell>
          <cell r="B29">
            <v>1833</v>
          </cell>
          <cell r="C29">
            <v>1767</v>
          </cell>
          <cell r="D29">
            <v>96.399345335515548</v>
          </cell>
          <cell r="E29">
            <v>21.399345335515548</v>
          </cell>
        </row>
        <row r="30">
          <cell r="A30" t="str">
            <v>Стационарозамещающая помощь</v>
          </cell>
          <cell r="B30">
            <v>1126</v>
          </cell>
          <cell r="C30">
            <v>1098</v>
          </cell>
          <cell r="D30">
            <v>97.513321492007108</v>
          </cell>
          <cell r="E30">
            <v>22.513321492007108</v>
          </cell>
        </row>
        <row r="31">
          <cell r="A31" t="str">
            <v>Скорая медицинская помощь</v>
          </cell>
          <cell r="B31">
            <v>1003</v>
          </cell>
          <cell r="C31">
            <v>989</v>
          </cell>
          <cell r="D31">
            <v>98.604187437686946</v>
          </cell>
          <cell r="E31">
            <v>23.604187437686946</v>
          </cell>
        </row>
        <row r="32">
          <cell r="A32" t="str">
            <v>Выборгский район</v>
          </cell>
          <cell r="B32">
            <v>6276</v>
          </cell>
          <cell r="C32">
            <v>5942</v>
          </cell>
          <cell r="D32">
            <v>94.678138942001269</v>
          </cell>
          <cell r="E32">
            <v>19.678138942001269</v>
          </cell>
        </row>
        <row r="33">
          <cell r="A33" t="str">
            <v>Поликлиника</v>
          </cell>
          <cell r="B33">
            <v>2895</v>
          </cell>
          <cell r="C33">
            <v>2712</v>
          </cell>
          <cell r="D33">
            <v>93.678756476683944</v>
          </cell>
          <cell r="E33">
            <v>18.678756476683944</v>
          </cell>
        </row>
        <row r="34">
          <cell r="A34" t="str">
            <v>Стационар</v>
          </cell>
          <cell r="B34">
            <v>2032</v>
          </cell>
          <cell r="C34">
            <v>1956</v>
          </cell>
          <cell r="D34">
            <v>96.259842519685037</v>
          </cell>
          <cell r="E34">
            <v>21.259842519685037</v>
          </cell>
        </row>
        <row r="35">
          <cell r="A35" t="str">
            <v>Стационарозамещающая помощь</v>
          </cell>
          <cell r="B35">
            <v>968</v>
          </cell>
          <cell r="C35">
            <v>944</v>
          </cell>
          <cell r="D35">
            <v>97.52066115702479</v>
          </cell>
          <cell r="E35">
            <v>22.52066115702479</v>
          </cell>
        </row>
        <row r="36">
          <cell r="A36" t="str">
            <v>Скорая медицинская помощь</v>
          </cell>
          <cell r="B36">
            <v>381</v>
          </cell>
          <cell r="C36">
            <v>330</v>
          </cell>
          <cell r="D36">
            <v>86.614173228346459</v>
          </cell>
          <cell r="E36">
            <v>11.614173228346459</v>
          </cell>
        </row>
        <row r="37">
          <cell r="A37" t="str">
            <v>Гатчинский район</v>
          </cell>
          <cell r="B37">
            <v>12403</v>
          </cell>
          <cell r="C37">
            <v>10740</v>
          </cell>
          <cell r="D37">
            <v>86.591953559622667</v>
          </cell>
          <cell r="E37">
            <v>11.591953559622667</v>
          </cell>
        </row>
        <row r="38">
          <cell r="A38" t="str">
            <v>Поликлиника</v>
          </cell>
          <cell r="B38">
            <v>6551</v>
          </cell>
          <cell r="C38">
            <v>5450</v>
          </cell>
          <cell r="D38">
            <v>83.193405586933295</v>
          </cell>
          <cell r="E38">
            <v>8.1934055869332951</v>
          </cell>
        </row>
        <row r="39">
          <cell r="A39" t="str">
            <v>Стационар</v>
          </cell>
          <cell r="B39">
            <v>2515</v>
          </cell>
          <cell r="C39">
            <v>2256</v>
          </cell>
          <cell r="D39">
            <v>89.70178926441352</v>
          </cell>
          <cell r="E39">
            <v>14.70178926441352</v>
          </cell>
        </row>
        <row r="40">
          <cell r="A40" t="str">
            <v>Стационарозамещающая помощь</v>
          </cell>
          <cell r="B40">
            <v>1434</v>
          </cell>
          <cell r="C40">
            <v>1313</v>
          </cell>
          <cell r="D40">
            <v>91.562064156206418</v>
          </cell>
          <cell r="E40">
            <v>16.562064156206418</v>
          </cell>
        </row>
        <row r="41">
          <cell r="A41" t="str">
            <v>Скорая медицинская помощь</v>
          </cell>
          <cell r="B41">
            <v>1903</v>
          </cell>
          <cell r="C41">
            <v>1721</v>
          </cell>
          <cell r="D41">
            <v>90.436153441933783</v>
          </cell>
          <cell r="E41">
            <v>15.436153441933783</v>
          </cell>
        </row>
        <row r="42">
          <cell r="A42" t="str">
            <v>Кингисеппский район</v>
          </cell>
          <cell r="B42">
            <v>2498</v>
          </cell>
          <cell r="C42">
            <v>2343</v>
          </cell>
          <cell r="D42">
            <v>93.795036028823063</v>
          </cell>
          <cell r="E42">
            <v>18.795036028823063</v>
          </cell>
        </row>
        <row r="43">
          <cell r="A43" t="str">
            <v>Поликлиника</v>
          </cell>
          <cell r="B43">
            <v>1214</v>
          </cell>
          <cell r="C43">
            <v>1125</v>
          </cell>
          <cell r="D43">
            <v>92.668863261943983</v>
          </cell>
          <cell r="E43">
            <v>17.668863261943983</v>
          </cell>
        </row>
        <row r="44">
          <cell r="A44" t="str">
            <v>Стационар</v>
          </cell>
          <cell r="B44">
            <v>468</v>
          </cell>
          <cell r="C44">
            <v>434</v>
          </cell>
          <cell r="D44">
            <v>92.73504273504274</v>
          </cell>
          <cell r="E44">
            <v>17.73504273504274</v>
          </cell>
        </row>
        <row r="45">
          <cell r="A45" t="str">
            <v>Стационарозамещающая помощь</v>
          </cell>
          <cell r="B45">
            <v>520</v>
          </cell>
          <cell r="C45">
            <v>500</v>
          </cell>
          <cell r="D45">
            <v>96.15384615384616</v>
          </cell>
          <cell r="E45">
            <v>21.15384615384616</v>
          </cell>
        </row>
        <row r="46">
          <cell r="A46" t="str">
            <v>Скорая медицинская помощь</v>
          </cell>
          <cell r="B46">
            <v>296</v>
          </cell>
          <cell r="C46">
            <v>284</v>
          </cell>
          <cell r="D46">
            <v>95.945945945945951</v>
          </cell>
          <cell r="E46">
            <v>20.945945945945951</v>
          </cell>
        </row>
        <row r="47">
          <cell r="A47" t="str">
            <v>Кировский район</v>
          </cell>
          <cell r="B47">
            <v>1967</v>
          </cell>
          <cell r="C47">
            <v>1766</v>
          </cell>
          <cell r="D47">
            <v>89.781392984239957</v>
          </cell>
          <cell r="E47">
            <v>14.781392984239957</v>
          </cell>
        </row>
        <row r="48">
          <cell r="A48" t="str">
            <v>Поликлиника</v>
          </cell>
          <cell r="B48">
            <v>1387</v>
          </cell>
          <cell r="C48">
            <v>1207</v>
          </cell>
          <cell r="D48">
            <v>87.022350396539295</v>
          </cell>
          <cell r="E48">
            <v>12.022350396539295</v>
          </cell>
        </row>
        <row r="49">
          <cell r="A49" t="str">
            <v>Стационар</v>
          </cell>
          <cell r="B49">
            <v>205</v>
          </cell>
          <cell r="C49">
            <v>198</v>
          </cell>
          <cell r="D49">
            <v>96.58536585365853</v>
          </cell>
          <cell r="E49">
            <v>21.58536585365853</v>
          </cell>
        </row>
        <row r="50">
          <cell r="A50" t="str">
            <v>Стационарозамещающая помощь</v>
          </cell>
          <cell r="B50">
            <v>137</v>
          </cell>
          <cell r="C50">
            <v>133</v>
          </cell>
          <cell r="D50">
            <v>97.080291970802918</v>
          </cell>
          <cell r="E50">
            <v>22.080291970802918</v>
          </cell>
        </row>
        <row r="51">
          <cell r="A51" t="str">
            <v>Скорая медицинская помощь</v>
          </cell>
          <cell r="B51">
            <v>238</v>
          </cell>
          <cell r="C51">
            <v>228</v>
          </cell>
          <cell r="D51">
            <v>95.798319327731093</v>
          </cell>
          <cell r="E51">
            <v>20.798319327731093</v>
          </cell>
        </row>
        <row r="52">
          <cell r="A52" t="str">
            <v>Киришский район</v>
          </cell>
          <cell r="B52">
            <v>1757</v>
          </cell>
          <cell r="C52">
            <v>1605</v>
          </cell>
          <cell r="D52">
            <v>91.348890153671036</v>
          </cell>
          <cell r="E52">
            <v>16.348890153671036</v>
          </cell>
        </row>
        <row r="53">
          <cell r="A53" t="str">
            <v>Поликлиника</v>
          </cell>
          <cell r="B53">
            <v>741</v>
          </cell>
          <cell r="C53">
            <v>660</v>
          </cell>
          <cell r="D53">
            <v>89.068825910931167</v>
          </cell>
          <cell r="E53">
            <v>14.068825910931167</v>
          </cell>
        </row>
        <row r="54">
          <cell r="A54" t="str">
            <v>Стационар</v>
          </cell>
          <cell r="B54">
            <v>327</v>
          </cell>
          <cell r="C54">
            <v>307</v>
          </cell>
          <cell r="D54">
            <v>93.883792048929664</v>
          </cell>
          <cell r="E54">
            <v>18.883792048929664</v>
          </cell>
        </row>
        <row r="55">
          <cell r="A55" t="str">
            <v>Стационарозамещающая помощь</v>
          </cell>
          <cell r="B55">
            <v>306</v>
          </cell>
          <cell r="C55">
            <v>290</v>
          </cell>
          <cell r="D55">
            <v>94.771241830065364</v>
          </cell>
          <cell r="E55">
            <v>19.771241830065364</v>
          </cell>
        </row>
        <row r="56">
          <cell r="A56" t="str">
            <v>Скорая медицинская помощь</v>
          </cell>
          <cell r="B56">
            <v>383</v>
          </cell>
          <cell r="C56">
            <v>348</v>
          </cell>
          <cell r="D56">
            <v>90.861618798955618</v>
          </cell>
          <cell r="E56">
            <v>15.861618798955618</v>
          </cell>
        </row>
        <row r="57">
          <cell r="A57" t="str">
            <v>Лодейнопольский район</v>
          </cell>
          <cell r="B57">
            <v>1030</v>
          </cell>
          <cell r="C57">
            <v>965</v>
          </cell>
          <cell r="D57">
            <v>93.689320388349515</v>
          </cell>
          <cell r="E57">
            <v>18.689320388349515</v>
          </cell>
        </row>
        <row r="58">
          <cell r="A58" t="str">
            <v>Поликлиника</v>
          </cell>
          <cell r="B58">
            <v>280</v>
          </cell>
          <cell r="C58">
            <v>238</v>
          </cell>
          <cell r="D58">
            <v>85</v>
          </cell>
          <cell r="E58">
            <v>10</v>
          </cell>
        </row>
        <row r="59">
          <cell r="A59" t="str">
            <v>Стационар</v>
          </cell>
          <cell r="B59">
            <v>283</v>
          </cell>
          <cell r="C59">
            <v>272</v>
          </cell>
          <cell r="D59">
            <v>96.113074204946997</v>
          </cell>
          <cell r="E59">
            <v>21.113074204946997</v>
          </cell>
        </row>
        <row r="60">
          <cell r="A60" t="str">
            <v>Стационарозамещающая помощь</v>
          </cell>
          <cell r="B60">
            <v>230</v>
          </cell>
          <cell r="C60">
            <v>224</v>
          </cell>
          <cell r="D60">
            <v>97.391304347826093</v>
          </cell>
          <cell r="E60">
            <v>22.391304347826093</v>
          </cell>
        </row>
        <row r="61">
          <cell r="A61" t="str">
            <v>Скорая медицинская помощь</v>
          </cell>
          <cell r="B61">
            <v>237</v>
          </cell>
          <cell r="C61">
            <v>231</v>
          </cell>
          <cell r="D61">
            <v>97.468354430379748</v>
          </cell>
          <cell r="E61">
            <v>22.468354430379748</v>
          </cell>
        </row>
        <row r="62">
          <cell r="A62" t="str">
            <v>Ломоносовский район</v>
          </cell>
          <cell r="B62">
            <v>1524</v>
          </cell>
          <cell r="C62">
            <v>1358</v>
          </cell>
          <cell r="D62">
            <v>89.107611548556434</v>
          </cell>
          <cell r="E62">
            <v>14.107611548556434</v>
          </cell>
        </row>
        <row r="63">
          <cell r="A63" t="str">
            <v>Поликлиника</v>
          </cell>
          <cell r="B63">
            <v>504</v>
          </cell>
          <cell r="C63">
            <v>441</v>
          </cell>
          <cell r="D63">
            <v>87.5</v>
          </cell>
          <cell r="E63">
            <v>12.5</v>
          </cell>
        </row>
        <row r="64">
          <cell r="A64" t="str">
            <v>Стационар</v>
          </cell>
          <cell r="B64">
            <v>555</v>
          </cell>
          <cell r="C64">
            <v>488</v>
          </cell>
          <cell r="D64">
            <v>87.927927927927925</v>
          </cell>
          <cell r="E64">
            <v>12.927927927927925</v>
          </cell>
        </row>
        <row r="65">
          <cell r="A65" t="str">
            <v>Стационарозамещающая помощь</v>
          </cell>
          <cell r="B65">
            <v>304</v>
          </cell>
          <cell r="C65">
            <v>276</v>
          </cell>
          <cell r="D65">
            <v>90.78947368421052</v>
          </cell>
          <cell r="E65">
            <v>15.78947368421052</v>
          </cell>
        </row>
        <row r="66">
          <cell r="A66" t="str">
            <v>Скорая медицинская помощь</v>
          </cell>
          <cell r="B66">
            <v>161</v>
          </cell>
          <cell r="C66">
            <v>153</v>
          </cell>
          <cell r="D66">
            <v>95.031055900621112</v>
          </cell>
          <cell r="E66">
            <v>20.031055900621112</v>
          </cell>
        </row>
        <row r="67">
          <cell r="A67" t="str">
            <v xml:space="preserve">Лужский район </v>
          </cell>
          <cell r="B67">
            <v>2623</v>
          </cell>
          <cell r="C67">
            <v>2537</v>
          </cell>
          <cell r="D67">
            <v>96.721311475409834</v>
          </cell>
          <cell r="E67">
            <v>21.721311475409834</v>
          </cell>
        </row>
        <row r="68">
          <cell r="A68" t="str">
            <v>Поликлиника</v>
          </cell>
          <cell r="B68">
            <v>1587</v>
          </cell>
          <cell r="C68">
            <v>1532</v>
          </cell>
          <cell r="D68">
            <v>96.534341524889726</v>
          </cell>
          <cell r="E68">
            <v>21.534341524889726</v>
          </cell>
        </row>
        <row r="69">
          <cell r="A69" t="str">
            <v>Стационар</v>
          </cell>
          <cell r="B69">
            <v>580</v>
          </cell>
          <cell r="C69">
            <v>559</v>
          </cell>
          <cell r="D69">
            <v>96.379310344827587</v>
          </cell>
          <cell r="E69">
            <v>21.379310344827587</v>
          </cell>
        </row>
        <row r="70">
          <cell r="A70" t="str">
            <v>Стационарозамещающая помощь</v>
          </cell>
          <cell r="B70">
            <v>201</v>
          </cell>
          <cell r="C70">
            <v>201</v>
          </cell>
          <cell r="D70">
            <v>100</v>
          </cell>
          <cell r="E70">
            <v>25</v>
          </cell>
        </row>
        <row r="71">
          <cell r="A71" t="str">
            <v>Скорая медицинская помощь</v>
          </cell>
          <cell r="B71">
            <v>255</v>
          </cell>
          <cell r="C71">
            <v>245</v>
          </cell>
          <cell r="D71">
            <v>96.078431372549019</v>
          </cell>
          <cell r="E71">
            <v>21.078431372549019</v>
          </cell>
        </row>
        <row r="72">
          <cell r="A72" t="str">
            <v>Подпорожский район</v>
          </cell>
          <cell r="B72">
            <v>1312</v>
          </cell>
          <cell r="C72">
            <v>1215</v>
          </cell>
          <cell r="D72">
            <v>92.606707317073173</v>
          </cell>
          <cell r="E72">
            <v>17.606707317073173</v>
          </cell>
        </row>
        <row r="73">
          <cell r="A73" t="str">
            <v>Поликлиника</v>
          </cell>
          <cell r="B73">
            <v>319</v>
          </cell>
          <cell r="C73">
            <v>296</v>
          </cell>
          <cell r="D73">
            <v>92.789968652037615</v>
          </cell>
          <cell r="E73">
            <v>17.789968652037615</v>
          </cell>
        </row>
        <row r="74">
          <cell r="A74" t="str">
            <v>Стационар</v>
          </cell>
          <cell r="B74">
            <v>305</v>
          </cell>
          <cell r="C74">
            <v>268</v>
          </cell>
          <cell r="D74">
            <v>87.868852459016395</v>
          </cell>
          <cell r="E74">
            <v>12.868852459016395</v>
          </cell>
        </row>
        <row r="75">
          <cell r="A75" t="str">
            <v>Стационарозамещающая помощь</v>
          </cell>
          <cell r="B75">
            <v>301</v>
          </cell>
          <cell r="C75">
            <v>286</v>
          </cell>
          <cell r="D75">
            <v>95.016611295681059</v>
          </cell>
          <cell r="E75">
            <v>20.016611295681059</v>
          </cell>
        </row>
        <row r="76">
          <cell r="A76" t="str">
            <v>Скорая медицинская помощь</v>
          </cell>
          <cell r="B76">
            <v>387</v>
          </cell>
          <cell r="C76">
            <v>365</v>
          </cell>
          <cell r="D76">
            <v>94.315245478036175</v>
          </cell>
          <cell r="E76">
            <v>19.315245478036175</v>
          </cell>
        </row>
        <row r="77">
          <cell r="A77" t="str">
            <v>Приозерский район</v>
          </cell>
          <cell r="B77">
            <v>2244</v>
          </cell>
          <cell r="C77">
            <v>1735</v>
          </cell>
          <cell r="D77">
            <v>77.317290552584666</v>
          </cell>
          <cell r="E77">
            <v>2.3172905525846659</v>
          </cell>
        </row>
        <row r="78">
          <cell r="A78" t="str">
            <v>Поликлиника</v>
          </cell>
          <cell r="B78">
            <v>1493</v>
          </cell>
          <cell r="C78">
            <v>1033</v>
          </cell>
          <cell r="D78">
            <v>69.189551239115872</v>
          </cell>
          <cell r="E78">
            <v>-5.8104487608841282</v>
          </cell>
        </row>
        <row r="79">
          <cell r="A79" t="str">
            <v>Стационар</v>
          </cell>
          <cell r="B79">
            <v>527</v>
          </cell>
          <cell r="C79">
            <v>487</v>
          </cell>
          <cell r="D79">
            <v>92.409867172675519</v>
          </cell>
          <cell r="E79">
            <v>17.409867172675519</v>
          </cell>
        </row>
        <row r="80">
          <cell r="A80" t="str">
            <v>Стационарозамещающая помощь</v>
          </cell>
          <cell r="B80">
            <v>147</v>
          </cell>
          <cell r="C80">
            <v>142</v>
          </cell>
          <cell r="D80">
            <v>96.598639455782319</v>
          </cell>
          <cell r="E80">
            <v>21.598639455782319</v>
          </cell>
        </row>
        <row r="81">
          <cell r="A81" t="str">
            <v>Скорая медицинская помощь</v>
          </cell>
          <cell r="B81">
            <v>77</v>
          </cell>
          <cell r="C81">
            <v>73</v>
          </cell>
          <cell r="D81">
            <v>94.805194805194802</v>
          </cell>
          <cell r="E81">
            <v>19.805194805194802</v>
          </cell>
        </row>
        <row r="82">
          <cell r="A82" t="str">
            <v xml:space="preserve">Сланцевский район </v>
          </cell>
          <cell r="B82">
            <v>1379</v>
          </cell>
          <cell r="C82">
            <v>1092</v>
          </cell>
          <cell r="D82">
            <v>79.187817258883243</v>
          </cell>
          <cell r="E82">
            <v>4.1878172588832427</v>
          </cell>
        </row>
        <row r="83">
          <cell r="A83" t="str">
            <v>Поликлиника</v>
          </cell>
          <cell r="B83">
            <v>463</v>
          </cell>
          <cell r="C83">
            <v>344</v>
          </cell>
          <cell r="D83">
            <v>74.298056155507552</v>
          </cell>
          <cell r="E83">
            <v>-0.70194384449244751</v>
          </cell>
        </row>
        <row r="86">
          <cell r="A86" t="str">
            <v>Скорая медицинская помощь</v>
          </cell>
          <cell r="B86">
            <v>168</v>
          </cell>
          <cell r="C86">
            <v>139</v>
          </cell>
          <cell r="D86">
            <v>82.738095238095241</v>
          </cell>
          <cell r="E86">
            <v>7.7380952380952408</v>
          </cell>
        </row>
        <row r="87">
          <cell r="A87" t="str">
            <v xml:space="preserve">Сосновоборский городской округ </v>
          </cell>
          <cell r="B87">
            <v>2168</v>
          </cell>
          <cell r="C87">
            <v>1912</v>
          </cell>
          <cell r="D87">
            <v>88.191881918819192</v>
          </cell>
          <cell r="E87">
            <v>13.191881918819192</v>
          </cell>
        </row>
        <row r="88">
          <cell r="A88" t="str">
            <v>Поликлиника</v>
          </cell>
          <cell r="B88">
            <v>753</v>
          </cell>
          <cell r="C88">
            <v>609</v>
          </cell>
          <cell r="D88">
            <v>80.876494023904385</v>
          </cell>
          <cell r="E88">
            <v>5.8764940239043852</v>
          </cell>
        </row>
        <row r="89">
          <cell r="A89" t="str">
            <v>Стационар</v>
          </cell>
          <cell r="B89">
            <v>645</v>
          </cell>
          <cell r="C89">
            <v>581</v>
          </cell>
          <cell r="D89">
            <v>90.077519379844958</v>
          </cell>
          <cell r="E89">
            <v>15.077519379844958</v>
          </cell>
        </row>
        <row r="90">
          <cell r="A90" t="str">
            <v>Стационарозамещающая помощь</v>
          </cell>
          <cell r="B90">
            <v>418</v>
          </cell>
          <cell r="C90">
            <v>392</v>
          </cell>
          <cell r="D90">
            <v>93.779904306220089</v>
          </cell>
          <cell r="E90">
            <v>18.779904306220089</v>
          </cell>
        </row>
        <row r="91">
          <cell r="A91" t="str">
            <v>Скорая медицинская помощь</v>
          </cell>
          <cell r="B91">
            <v>352</v>
          </cell>
          <cell r="C91">
            <v>330</v>
          </cell>
          <cell r="D91">
            <v>93.75</v>
          </cell>
          <cell r="E91">
            <v>18.75</v>
          </cell>
        </row>
        <row r="92">
          <cell r="A92" t="str">
            <v xml:space="preserve">Тихвинский район </v>
          </cell>
          <cell r="B92">
            <v>4029</v>
          </cell>
          <cell r="C92">
            <v>2852</v>
          </cell>
          <cell r="D92">
            <v>70.786795730950601</v>
          </cell>
          <cell r="E92">
            <v>-4.2132042690493989</v>
          </cell>
        </row>
        <row r="93">
          <cell r="A93" t="str">
            <v>Поликлиника</v>
          </cell>
          <cell r="B93">
            <v>2198</v>
          </cell>
          <cell r="C93">
            <v>1441</v>
          </cell>
          <cell r="D93">
            <v>65.559599636032758</v>
          </cell>
          <cell r="E93">
            <v>-9.4404003639672425</v>
          </cell>
        </row>
        <row r="94">
          <cell r="A94" t="str">
            <v>Стационар</v>
          </cell>
          <cell r="B94">
            <v>722</v>
          </cell>
          <cell r="C94">
            <v>509</v>
          </cell>
          <cell r="D94">
            <v>70.498614958448755</v>
          </cell>
          <cell r="E94">
            <v>-4.5013850415512451</v>
          </cell>
        </row>
        <row r="95">
          <cell r="A95" t="str">
            <v>Стационарозамещающая помощь</v>
          </cell>
          <cell r="B95">
            <v>663</v>
          </cell>
          <cell r="C95">
            <v>512</v>
          </cell>
          <cell r="D95">
            <v>77.224736048265456</v>
          </cell>
          <cell r="E95">
            <v>2.2247360482654557</v>
          </cell>
        </row>
        <row r="96">
          <cell r="A96" t="str">
            <v>Скорая медицинская помощь</v>
          </cell>
          <cell r="B96">
            <v>446</v>
          </cell>
          <cell r="C96">
            <v>390</v>
          </cell>
          <cell r="D96">
            <v>87.443946188340803</v>
          </cell>
          <cell r="E96">
            <v>12.443946188340803</v>
          </cell>
        </row>
        <row r="97">
          <cell r="A97" t="str">
            <v xml:space="preserve">Тосненский район </v>
          </cell>
          <cell r="B97">
            <v>3046</v>
          </cell>
          <cell r="C97">
            <v>2731</v>
          </cell>
          <cell r="D97">
            <v>89.658568614576495</v>
          </cell>
          <cell r="E97">
            <v>14.658568614576495</v>
          </cell>
        </row>
        <row r="98">
          <cell r="A98" t="str">
            <v>Поликлиника</v>
          </cell>
          <cell r="B98">
            <v>1722</v>
          </cell>
          <cell r="C98">
            <v>1471</v>
          </cell>
          <cell r="D98">
            <v>85.423925667828101</v>
          </cell>
          <cell r="E98">
            <v>10.423925667828101</v>
          </cell>
        </row>
        <row r="99">
          <cell r="A99" t="str">
            <v>Стационар</v>
          </cell>
          <cell r="B99">
            <v>503</v>
          </cell>
          <cell r="C99">
            <v>476</v>
          </cell>
          <cell r="D99">
            <v>94.632206759443335</v>
          </cell>
          <cell r="E99">
            <v>19.632206759443335</v>
          </cell>
        </row>
        <row r="100">
          <cell r="A100" t="str">
            <v>Стационарозамещающая помощь</v>
          </cell>
          <cell r="B100">
            <v>360</v>
          </cell>
          <cell r="C100">
            <v>342</v>
          </cell>
          <cell r="D100">
            <v>95</v>
          </cell>
          <cell r="E100">
            <v>20</v>
          </cell>
        </row>
        <row r="101">
          <cell r="A101" t="str">
            <v>Скорая медицинская помощь</v>
          </cell>
          <cell r="B101">
            <v>461</v>
          </cell>
          <cell r="C101">
            <v>442</v>
          </cell>
          <cell r="D101">
            <v>95.878524945770067</v>
          </cell>
          <cell r="E101">
            <v>20.878524945770067</v>
          </cell>
        </row>
        <row r="102">
          <cell r="A102" t="str">
            <v>ИТОГО по МО  2, 3 уровня, расположенных на территории Санкт-Петербурга:</v>
          </cell>
          <cell r="B102">
            <v>1401</v>
          </cell>
          <cell r="C102">
            <v>1351</v>
          </cell>
          <cell r="D102">
            <v>96.43112062812277</v>
          </cell>
          <cell r="E102">
            <v>21.43112062812277</v>
          </cell>
        </row>
        <row r="103">
          <cell r="A103" t="str">
            <v>ГБУЗ "Ленинградская обл. клиническая больница"</v>
          </cell>
          <cell r="B103">
            <v>249</v>
          </cell>
          <cell r="C103">
            <v>239</v>
          </cell>
          <cell r="D103">
            <v>95.983935742971894</v>
          </cell>
          <cell r="E103">
            <v>20.983935742971894</v>
          </cell>
        </row>
        <row r="104">
          <cell r="A104" t="str">
            <v>Поликлиника</v>
          </cell>
          <cell r="B104">
            <v>100</v>
          </cell>
          <cell r="C104">
            <v>96</v>
          </cell>
          <cell r="D104">
            <v>96</v>
          </cell>
          <cell r="E104">
            <v>21</v>
          </cell>
        </row>
        <row r="105">
          <cell r="A105" t="str">
            <v>Стационар</v>
          </cell>
          <cell r="B105">
            <v>88</v>
          </cell>
          <cell r="C105">
            <v>83</v>
          </cell>
          <cell r="D105">
            <v>94.318181818181813</v>
          </cell>
          <cell r="E105">
            <v>19.318181818181813</v>
          </cell>
        </row>
        <row r="106">
          <cell r="A106" t="str">
            <v>ДС</v>
          </cell>
          <cell r="B106">
            <v>61</v>
          </cell>
          <cell r="C106">
            <v>60</v>
          </cell>
          <cell r="D106">
            <v>98.360655737704917</v>
          </cell>
          <cell r="E106">
            <v>23.360655737704917</v>
          </cell>
        </row>
        <row r="107">
          <cell r="A107" t="str">
            <v>ООО "Евромед Клиник"</v>
          </cell>
          <cell r="B107">
            <v>10</v>
          </cell>
          <cell r="C107">
            <v>10</v>
          </cell>
          <cell r="D107">
            <v>100</v>
          </cell>
          <cell r="E107">
            <v>25</v>
          </cell>
        </row>
        <row r="108">
          <cell r="A108" t="str">
            <v>ДС</v>
          </cell>
          <cell r="B108">
            <v>10</v>
          </cell>
          <cell r="C108">
            <v>10</v>
          </cell>
          <cell r="D108">
            <v>100</v>
          </cell>
          <cell r="E108">
            <v>25</v>
          </cell>
        </row>
        <row r="109">
          <cell r="A109" t="str">
            <v>Стационар</v>
          </cell>
          <cell r="B109">
            <v>0</v>
          </cell>
          <cell r="C109">
            <v>0</v>
          </cell>
          <cell r="D109" t="e">
            <v>#DIV/0!</v>
          </cell>
          <cell r="E109" t="e">
            <v>#DIV/0!</v>
          </cell>
        </row>
        <row r="110">
          <cell r="A110" t="str">
            <v>ГБУЗ "Ленинградский обл. онкологический диспансер"</v>
          </cell>
          <cell r="B110">
            <v>294</v>
          </cell>
          <cell r="C110">
            <v>272</v>
          </cell>
          <cell r="D110">
            <v>92.517006802721085</v>
          </cell>
          <cell r="E110">
            <v>17.517006802721085</v>
          </cell>
        </row>
        <row r="111">
          <cell r="A111" t="str">
            <v>Поликлиника</v>
          </cell>
          <cell r="B111">
            <v>99</v>
          </cell>
          <cell r="C111">
            <v>83</v>
          </cell>
          <cell r="D111">
            <v>83.838383838383834</v>
          </cell>
          <cell r="E111">
            <v>8.8383838383838338</v>
          </cell>
        </row>
        <row r="112">
          <cell r="A112" t="str">
            <v>Стационар</v>
          </cell>
          <cell r="B112">
            <v>116</v>
          </cell>
          <cell r="C112">
            <v>110</v>
          </cell>
          <cell r="D112">
            <v>94.827586206896555</v>
          </cell>
          <cell r="E112">
            <v>19.827586206896555</v>
          </cell>
        </row>
        <row r="113">
          <cell r="A113" t="str">
            <v>ДС</v>
          </cell>
          <cell r="B113">
            <v>79</v>
          </cell>
          <cell r="C113">
            <v>79</v>
          </cell>
          <cell r="D113">
            <v>100</v>
          </cell>
          <cell r="E113">
            <v>25</v>
          </cell>
        </row>
        <row r="114">
          <cell r="A114" t="str">
            <v>ЛОГБУЗ "Детская клиническая больница"</v>
          </cell>
          <cell r="B114">
            <v>237</v>
          </cell>
          <cell r="C114">
            <v>235</v>
          </cell>
          <cell r="D114">
            <v>99.156118143459921</v>
          </cell>
          <cell r="E114">
            <v>24.156118143459921</v>
          </cell>
        </row>
        <row r="115">
          <cell r="A115" t="str">
            <v>Поликлиника</v>
          </cell>
          <cell r="B115">
            <v>120</v>
          </cell>
          <cell r="C115">
            <v>120</v>
          </cell>
          <cell r="D115">
            <v>100</v>
          </cell>
          <cell r="E115">
            <v>25</v>
          </cell>
        </row>
        <row r="116">
          <cell r="A116" t="str">
            <v>Стационар</v>
          </cell>
          <cell r="B116">
            <v>117</v>
          </cell>
          <cell r="C116">
            <v>115</v>
          </cell>
          <cell r="D116">
            <v>98.290598290598297</v>
          </cell>
          <cell r="E116">
            <v>23.290598290598297</v>
          </cell>
        </row>
        <row r="117">
          <cell r="A117" t="str">
            <v>ДС</v>
          </cell>
          <cell r="B117">
            <v>0</v>
          </cell>
          <cell r="C117">
            <v>0</v>
          </cell>
          <cell r="D117" t="e">
            <v>#DIV/0!</v>
          </cell>
          <cell r="E117" t="e">
            <v>#DIV/0!</v>
          </cell>
        </row>
        <row r="118">
          <cell r="A118" t="str">
            <v>ФГБУЗ КБ №122 им.Л.Г.Соколова ФМБА России</v>
          </cell>
          <cell r="B118">
            <v>107</v>
          </cell>
          <cell r="C118">
            <v>99</v>
          </cell>
          <cell r="D118">
            <v>92.523364485981304</v>
          </cell>
          <cell r="E118">
            <v>17.523364485981304</v>
          </cell>
        </row>
        <row r="119">
          <cell r="A119" t="str">
            <v>Поликлиника</v>
          </cell>
          <cell r="B119">
            <v>55</v>
          </cell>
          <cell r="C119">
            <v>47</v>
          </cell>
          <cell r="D119">
            <v>85.454545454545453</v>
          </cell>
          <cell r="E119">
            <v>10.454545454545453</v>
          </cell>
        </row>
        <row r="120">
          <cell r="A120" t="str">
            <v>ДС</v>
          </cell>
          <cell r="B120">
            <v>52</v>
          </cell>
          <cell r="C120">
            <v>52</v>
          </cell>
          <cell r="D120">
            <v>100</v>
          </cell>
          <cell r="E120">
            <v>25</v>
          </cell>
        </row>
        <row r="121">
          <cell r="A121" t="str">
            <v>ООО "ДЕНТАЛ-СЕРВИС"</v>
          </cell>
          <cell r="B121">
            <v>15</v>
          </cell>
          <cell r="C121">
            <v>15</v>
          </cell>
          <cell r="D121">
            <v>100</v>
          </cell>
          <cell r="E121">
            <v>25</v>
          </cell>
        </row>
        <row r="122">
          <cell r="A122" t="str">
            <v>Поликлиника</v>
          </cell>
          <cell r="B122">
            <v>15</v>
          </cell>
          <cell r="C122">
            <v>15</v>
          </cell>
          <cell r="D122">
            <v>100</v>
          </cell>
          <cell r="E122">
            <v>25</v>
          </cell>
        </row>
        <row r="123">
          <cell r="A123" t="str">
            <v>Стационар</v>
          </cell>
          <cell r="B123">
            <v>0</v>
          </cell>
          <cell r="C123">
            <v>0</v>
          </cell>
          <cell r="D123" t="e">
            <v>#DIV/0!</v>
          </cell>
          <cell r="E123" t="e">
            <v>#DIV/0!</v>
          </cell>
        </row>
        <row r="124">
          <cell r="A124" t="str">
            <v>ДС</v>
          </cell>
          <cell r="B124">
            <v>0</v>
          </cell>
          <cell r="C124">
            <v>0</v>
          </cell>
          <cell r="D124" t="e">
            <v>#DIV/0!</v>
          </cell>
          <cell r="E124" t="e">
            <v>#DIV/0!</v>
          </cell>
        </row>
        <row r="125">
          <cell r="A125" t="str">
            <v>ГБУЗ "ЛеноблЦентр"</v>
          </cell>
          <cell r="B125">
            <v>328</v>
          </cell>
          <cell r="C125">
            <v>327</v>
          </cell>
          <cell r="D125">
            <v>99.695121951219505</v>
          </cell>
          <cell r="E125">
            <v>24.695121951219505</v>
          </cell>
        </row>
        <row r="126">
          <cell r="A126" t="str">
            <v>Поликлиника</v>
          </cell>
          <cell r="B126">
            <v>116</v>
          </cell>
          <cell r="C126">
            <v>115</v>
          </cell>
          <cell r="D126">
            <v>99.137931034482762</v>
          </cell>
          <cell r="E126">
            <v>24.137931034482762</v>
          </cell>
        </row>
        <row r="127">
          <cell r="A127" t="str">
            <v>Стационар</v>
          </cell>
          <cell r="B127">
            <v>112</v>
          </cell>
          <cell r="C127">
            <v>112</v>
          </cell>
          <cell r="D127">
            <v>100</v>
          </cell>
          <cell r="E127">
            <v>25</v>
          </cell>
        </row>
        <row r="128">
          <cell r="A128" t="str">
            <v>ДС</v>
          </cell>
          <cell r="B128">
            <v>100</v>
          </cell>
          <cell r="C128">
            <v>100</v>
          </cell>
          <cell r="D128">
            <v>100</v>
          </cell>
          <cell r="E128">
            <v>25</v>
          </cell>
        </row>
        <row r="129">
          <cell r="A129" t="str">
            <v>ГБОУ ВПО СЗГМУ им. И.И.Мечникова Минздравсоцразвития России</v>
          </cell>
          <cell r="B129">
            <v>102</v>
          </cell>
          <cell r="C129">
            <v>95</v>
          </cell>
          <cell r="D129">
            <v>93.137254901960787</v>
          </cell>
          <cell r="E129">
            <v>18.137254901960787</v>
          </cell>
        </row>
        <row r="130">
          <cell r="A130" t="str">
            <v>Поликлиника</v>
          </cell>
          <cell r="B130">
            <v>85</v>
          </cell>
          <cell r="C130">
            <v>78</v>
          </cell>
          <cell r="D130">
            <v>91.764705882352942</v>
          </cell>
          <cell r="E130">
            <v>16.764705882352942</v>
          </cell>
        </row>
        <row r="131">
          <cell r="A131" t="str">
            <v>ГБОУ ВПО СПБМУ им. И.П.Павлова Минздравсоцразвития России</v>
          </cell>
          <cell r="B131">
            <v>0</v>
          </cell>
          <cell r="C131">
            <v>0</v>
          </cell>
          <cell r="D131" t="e">
            <v>#DIV/0!</v>
          </cell>
          <cell r="E131" t="e">
            <v>#DIV/0!</v>
          </cell>
        </row>
        <row r="132">
          <cell r="A132" t="str">
            <v>Поликлиника</v>
          </cell>
          <cell r="B132">
            <v>0</v>
          </cell>
          <cell r="C132">
            <v>0</v>
          </cell>
        </row>
        <row r="133">
          <cell r="A133" t="str">
            <v>Стационар</v>
          </cell>
          <cell r="B133">
            <v>17</v>
          </cell>
          <cell r="C133">
            <v>17</v>
          </cell>
          <cell r="D133">
            <v>100</v>
          </cell>
          <cell r="E133">
            <v>25</v>
          </cell>
        </row>
        <row r="134">
          <cell r="A134" t="str">
            <v>ЗАО "Северо-Западный Центр доказательной медицины"</v>
          </cell>
          <cell r="B134">
            <v>0</v>
          </cell>
          <cell r="C134">
            <v>0</v>
          </cell>
          <cell r="D134" t="e">
            <v>#DIV/0!</v>
          </cell>
          <cell r="E134" t="e">
            <v>#DIV/0!</v>
          </cell>
        </row>
        <row r="135">
          <cell r="A135" t="str">
            <v>Поликлиника</v>
          </cell>
          <cell r="B135">
            <v>0</v>
          </cell>
          <cell r="C135">
            <v>0</v>
          </cell>
          <cell r="D135" t="e">
            <v>#DIV/0!</v>
          </cell>
          <cell r="E135" t="e">
            <v>#DIV/0!</v>
          </cell>
        </row>
        <row r="136">
          <cell r="A136" t="str">
            <v>ООО "МАРТ"</v>
          </cell>
          <cell r="B136">
            <v>0</v>
          </cell>
          <cell r="C136">
            <v>0</v>
          </cell>
          <cell r="D136" t="e">
            <v>#DIV/0!</v>
          </cell>
          <cell r="E136" t="e">
            <v>#DIV/0!</v>
          </cell>
        </row>
        <row r="137">
          <cell r="A137" t="str">
            <v>Поликлиника</v>
          </cell>
          <cell r="B137">
            <v>0</v>
          </cell>
          <cell r="C137">
            <v>0</v>
          </cell>
          <cell r="D137" t="e">
            <v>#DIV/0!</v>
          </cell>
          <cell r="E137" t="e">
            <v>#DIV/0!</v>
          </cell>
        </row>
        <row r="138">
          <cell r="A138" t="str">
            <v>СПБ ГБУЗ "Городская б-ца № 40"</v>
          </cell>
          <cell r="B138">
            <v>24</v>
          </cell>
          <cell r="C138">
            <v>24</v>
          </cell>
          <cell r="D138">
            <v>100</v>
          </cell>
          <cell r="E138">
            <v>25</v>
          </cell>
        </row>
        <row r="139">
          <cell r="A139" t="str">
            <v>Стационар</v>
          </cell>
          <cell r="B139">
            <v>24</v>
          </cell>
          <cell r="C139">
            <v>24</v>
          </cell>
          <cell r="D139">
            <v>100</v>
          </cell>
          <cell r="E139">
            <v>25</v>
          </cell>
        </row>
        <row r="140">
          <cell r="A140" t="str">
            <v>СПБ ГБУЗ "Поликлиника № 37"</v>
          </cell>
          <cell r="B140">
            <v>0</v>
          </cell>
          <cell r="C140">
            <v>0</v>
          </cell>
          <cell r="D140" t="e">
            <v>#DIV/0!</v>
          </cell>
          <cell r="E140" t="e">
            <v>#DIV/0!</v>
          </cell>
        </row>
        <row r="141">
          <cell r="A141" t="str">
            <v>Поликлиника</v>
          </cell>
          <cell r="B141">
            <v>0</v>
          </cell>
          <cell r="C141">
            <v>0</v>
          </cell>
          <cell r="D141" t="e">
            <v>#DIV/0!</v>
          </cell>
          <cell r="E141" t="e">
            <v>#DIV/0!</v>
          </cell>
        </row>
        <row r="142">
          <cell r="A142" t="str">
            <v>ЗАО "МЦРМ"</v>
          </cell>
          <cell r="B142">
            <v>15</v>
          </cell>
          <cell r="C142">
            <v>15</v>
          </cell>
          <cell r="D142">
            <v>100</v>
          </cell>
          <cell r="E142">
            <v>25</v>
          </cell>
        </row>
        <row r="143">
          <cell r="A143" t="str">
            <v>ДС</v>
          </cell>
          <cell r="B143">
            <v>15</v>
          </cell>
          <cell r="C143">
            <v>15</v>
          </cell>
          <cell r="D143">
            <v>100</v>
          </cell>
          <cell r="E143">
            <v>25</v>
          </cell>
        </row>
        <row r="144">
          <cell r="A144" t="str">
            <v>ООО "МРТ"</v>
          </cell>
          <cell r="B144">
            <v>20</v>
          </cell>
          <cell r="C144">
            <v>20</v>
          </cell>
          <cell r="D144">
            <v>100</v>
          </cell>
          <cell r="E144">
            <v>25</v>
          </cell>
        </row>
        <row r="145">
          <cell r="A145" t="str">
            <v>Поликлиника</v>
          </cell>
          <cell r="B145">
            <v>20</v>
          </cell>
          <cell r="C145">
            <v>20</v>
          </cell>
          <cell r="D145">
            <v>100</v>
          </cell>
          <cell r="E145">
            <v>25</v>
          </cell>
        </row>
        <row r="146">
          <cell r="A146" t="str">
            <v>ООО "ЛДЦ МИБС"</v>
          </cell>
          <cell r="B146">
            <v>0</v>
          </cell>
          <cell r="C146">
            <v>0</v>
          </cell>
          <cell r="D146" t="e">
            <v>#DIV/0!</v>
          </cell>
          <cell r="E146" t="e">
            <v>#DIV/0!</v>
          </cell>
        </row>
        <row r="147">
          <cell r="A147" t="str">
            <v>Поликлиника</v>
          </cell>
          <cell r="B147">
            <v>0</v>
          </cell>
          <cell r="C147">
            <v>0</v>
          </cell>
          <cell r="D147" t="e">
            <v>#DIV/0!</v>
          </cell>
          <cell r="E147" t="e">
            <v>#DIV/0!</v>
          </cell>
        </row>
        <row r="148">
          <cell r="A148" t="str">
            <v>ООО "ЭМСИПИ - МЕДИКЕЙР"</v>
          </cell>
          <cell r="B148">
            <v>0</v>
          </cell>
          <cell r="C148">
            <v>0</v>
          </cell>
          <cell r="D148" t="e">
            <v>#DIV/0!</v>
          </cell>
          <cell r="E148" t="e">
            <v>#DIV/0!</v>
          </cell>
        </row>
        <row r="149">
          <cell r="A149" t="str">
            <v>Поликлиника</v>
          </cell>
          <cell r="B149">
            <v>0</v>
          </cell>
          <cell r="C149">
            <v>0</v>
          </cell>
          <cell r="D149" t="e">
            <v>#DIV/0!</v>
          </cell>
          <cell r="E149" t="e">
            <v>#DIV/0!</v>
          </cell>
        </row>
        <row r="150">
          <cell r="A150" t="str">
            <v>ФГБОУ ВО СПб ГПМУ Минздрава России</v>
          </cell>
          <cell r="B150">
            <v>0</v>
          </cell>
          <cell r="C150">
            <v>0</v>
          </cell>
          <cell r="D150" t="e">
            <v>#DIV/0!</v>
          </cell>
          <cell r="E150" t="e">
            <v>#DIV/0!</v>
          </cell>
        </row>
        <row r="151">
          <cell r="A151" t="str">
            <v>Стационар</v>
          </cell>
          <cell r="B151">
            <v>0</v>
          </cell>
          <cell r="C151">
            <v>0</v>
          </cell>
          <cell r="D151" t="e">
            <v>#DIV/0!</v>
          </cell>
          <cell r="E151" t="e">
            <v>#DIV/0!</v>
          </cell>
        </row>
        <row r="152">
          <cell r="A152" t="str">
            <v>ООО "Евромед Клиник"</v>
          </cell>
          <cell r="B152">
            <v>10</v>
          </cell>
          <cell r="C152">
            <v>10</v>
          </cell>
          <cell r="D152">
            <v>100</v>
          </cell>
          <cell r="E152">
            <v>25</v>
          </cell>
        </row>
        <row r="153">
          <cell r="A153" t="str">
            <v>ДС</v>
          </cell>
          <cell r="B153">
            <v>10</v>
          </cell>
          <cell r="C153">
            <v>10</v>
          </cell>
          <cell r="D153">
            <v>100</v>
          </cell>
          <cell r="E153">
            <v>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zoomScaleSheetLayoutView="100" workbookViewId="0">
      <pane ySplit="9" topLeftCell="A10" activePane="bottomLeft" state="frozen"/>
      <selection pane="bottomLeft" activeCell="C233" sqref="C233"/>
    </sheetView>
  </sheetViews>
  <sheetFormatPr defaultRowHeight="12.75"/>
  <cols>
    <col min="1" max="1" width="55" customWidth="1"/>
    <col min="2" max="2" width="8.28515625" customWidth="1"/>
    <col min="4" max="4" width="10.5703125" customWidth="1"/>
    <col min="5" max="5" width="11" customWidth="1"/>
    <col min="6" max="8" width="9.140625" style="1"/>
    <col min="9" max="10" width="9.140625" style="2"/>
    <col min="11" max="11" width="9.140625" style="1"/>
  </cols>
  <sheetData>
    <row r="1" spans="1:14" ht="15">
      <c r="A1" t="s">
        <v>114</v>
      </c>
      <c r="D1" s="200" t="s">
        <v>113</v>
      </c>
    </row>
    <row r="2" spans="1:14" ht="15">
      <c r="A2" s="198" t="s">
        <v>112</v>
      </c>
      <c r="B2" s="198"/>
      <c r="C2" s="198"/>
      <c r="D2" s="198"/>
      <c r="E2" s="198"/>
    </row>
    <row r="3" spans="1:14" ht="15">
      <c r="A3" s="199" t="s">
        <v>111</v>
      </c>
      <c r="B3" s="199"/>
      <c r="C3" s="199"/>
      <c r="D3" s="199"/>
      <c r="E3" s="198"/>
      <c r="M3" s="1"/>
    </row>
    <row r="4" spans="1:14" ht="51" customHeight="1">
      <c r="A4" s="197" t="s">
        <v>110</v>
      </c>
      <c r="B4" s="197"/>
      <c r="C4" s="197"/>
      <c r="D4" s="197"/>
      <c r="E4" s="197"/>
      <c r="N4" s="1"/>
    </row>
    <row r="5" spans="1:14" ht="30" customHeight="1">
      <c r="A5" s="196" t="s">
        <v>109</v>
      </c>
      <c r="B5" s="196"/>
      <c r="C5" s="196"/>
      <c r="D5" s="196"/>
      <c r="E5" s="196"/>
    </row>
    <row r="6" spans="1:14" ht="21.75" customHeight="1" thickBot="1"/>
    <row r="7" spans="1:14">
      <c r="A7" s="195" t="s">
        <v>108</v>
      </c>
      <c r="B7" s="194" t="s">
        <v>107</v>
      </c>
      <c r="C7" s="193" t="s">
        <v>106</v>
      </c>
      <c r="D7" s="192"/>
      <c r="E7" s="191" t="s">
        <v>105</v>
      </c>
    </row>
    <row r="8" spans="1:14" ht="63.75">
      <c r="A8" s="190" t="s">
        <v>104</v>
      </c>
      <c r="B8" s="189" t="s">
        <v>103</v>
      </c>
      <c r="C8" s="188" t="s">
        <v>102</v>
      </c>
      <c r="D8" s="188" t="s">
        <v>101</v>
      </c>
      <c r="E8" s="187" t="s">
        <v>100</v>
      </c>
    </row>
    <row r="9" spans="1:14" ht="13.5" thickBot="1">
      <c r="A9" s="186">
        <v>1</v>
      </c>
      <c r="B9" s="185">
        <v>2</v>
      </c>
      <c r="C9" s="185">
        <v>3</v>
      </c>
      <c r="D9" s="185" t="s">
        <v>99</v>
      </c>
      <c r="E9" s="184" t="s">
        <v>98</v>
      </c>
    </row>
    <row r="10" spans="1:14" ht="21.75" customHeight="1" thickBot="1">
      <c r="A10" s="183" t="s">
        <v>97</v>
      </c>
      <c r="B10" s="182">
        <f>B11+B235</f>
        <v>60702</v>
      </c>
      <c r="C10" s="182">
        <f>C11+C235</f>
        <v>54646</v>
      </c>
      <c r="D10" s="181">
        <f>C10*100/B10</f>
        <v>90.023392968930182</v>
      </c>
      <c r="E10" s="180">
        <f>D10-75</f>
        <v>15.023392968930182</v>
      </c>
    </row>
    <row r="11" spans="1:14" ht="48" thickBot="1">
      <c r="A11" s="179" t="s">
        <v>96</v>
      </c>
      <c r="B11" s="178">
        <f>B12+B20+B26+B42+B69+B120+B141+B149+B158+B168+B174+B182+B192+B198+B204+B210+B216+B225</f>
        <v>59301</v>
      </c>
      <c r="C11" s="178">
        <f>C12+C20+C26+C42+C69+C120+C141+C149+C158+C168+C174+C182+C192+C198+C204+C210+C216+C225</f>
        <v>53295</v>
      </c>
      <c r="D11" s="177">
        <f>C11*100/B11</f>
        <v>89.872008903728442</v>
      </c>
      <c r="E11" s="176">
        <f>D11-75</f>
        <v>14.872008903728442</v>
      </c>
    </row>
    <row r="12" spans="1:14" ht="15.75">
      <c r="A12" s="175" t="s">
        <v>95</v>
      </c>
      <c r="B12" s="174">
        <f>B13+B18</f>
        <v>2466</v>
      </c>
      <c r="C12" s="174">
        <f>C13+C18</f>
        <v>2430</v>
      </c>
      <c r="D12" s="173">
        <f>C12*100/B12</f>
        <v>98.540145985401466</v>
      </c>
      <c r="E12" s="172">
        <f>D12-75</f>
        <v>23.540145985401466</v>
      </c>
    </row>
    <row r="13" spans="1:14" ht="15.75">
      <c r="A13" s="171" t="s">
        <v>94</v>
      </c>
      <c r="B13" s="170">
        <f>SUM(B14:B17)</f>
        <v>2406</v>
      </c>
      <c r="C13" s="170">
        <f>SUM(C14:C17)</f>
        <v>2370</v>
      </c>
      <c r="D13" s="78">
        <f>C13*100/B13</f>
        <v>98.503740648379051</v>
      </c>
      <c r="E13" s="77">
        <f>D13-75</f>
        <v>23.503740648379051</v>
      </c>
    </row>
    <row r="14" spans="1:14" ht="15.75">
      <c r="A14" s="51" t="s">
        <v>5</v>
      </c>
      <c r="B14" s="57">
        <v>686</v>
      </c>
      <c r="C14" s="57">
        <v>677</v>
      </c>
      <c r="D14" s="85">
        <f>C14*100/B14</f>
        <v>98.688046647230323</v>
      </c>
      <c r="E14" s="68">
        <f>D14-75</f>
        <v>23.688046647230323</v>
      </c>
    </row>
    <row r="15" spans="1:14" ht="15.75">
      <c r="A15" s="51" t="s">
        <v>3</v>
      </c>
      <c r="B15" s="57">
        <v>641</v>
      </c>
      <c r="C15" s="57">
        <v>630</v>
      </c>
      <c r="D15" s="85">
        <f>C15*100/B15</f>
        <v>98.283931357254289</v>
      </c>
      <c r="E15" s="68">
        <f>D15-75</f>
        <v>23.283931357254289</v>
      </c>
    </row>
    <row r="16" spans="1:14" ht="15.75">
      <c r="A16" s="51" t="s">
        <v>1</v>
      </c>
      <c r="B16" s="57">
        <v>575</v>
      </c>
      <c r="C16" s="57">
        <v>565</v>
      </c>
      <c r="D16" s="85">
        <f>C16*100/B16</f>
        <v>98.260869565217391</v>
      </c>
      <c r="E16" s="68">
        <f>D16-75</f>
        <v>23.260869565217391</v>
      </c>
    </row>
    <row r="17" spans="1:12" ht="15.75">
      <c r="A17" s="51" t="s">
        <v>24</v>
      </c>
      <c r="B17" s="57">
        <v>504</v>
      </c>
      <c r="C17" s="57">
        <v>498</v>
      </c>
      <c r="D17" s="62">
        <f>C17*100/B17</f>
        <v>98.80952380952381</v>
      </c>
      <c r="E17" s="61">
        <f>D17-75</f>
        <v>23.80952380952381</v>
      </c>
    </row>
    <row r="18" spans="1:12" ht="31.5">
      <c r="A18" s="169" t="s">
        <v>93</v>
      </c>
      <c r="B18" s="72">
        <f>B19</f>
        <v>60</v>
      </c>
      <c r="C18" s="72">
        <f>C19</f>
        <v>60</v>
      </c>
      <c r="D18" s="71">
        <f>C18*100/B18</f>
        <v>100</v>
      </c>
      <c r="E18" s="70">
        <f>D18-75</f>
        <v>25</v>
      </c>
    </row>
    <row r="19" spans="1:12" ht="15.75">
      <c r="A19" s="51" t="s">
        <v>5</v>
      </c>
      <c r="B19" s="57">
        <v>60</v>
      </c>
      <c r="C19" s="57">
        <v>60</v>
      </c>
      <c r="D19" s="69">
        <f>C19*100/B19</f>
        <v>100</v>
      </c>
      <c r="E19" s="68">
        <f>D19-75</f>
        <v>25</v>
      </c>
    </row>
    <row r="20" spans="1:12" ht="15.75">
      <c r="A20" s="122" t="s">
        <v>92</v>
      </c>
      <c r="B20" s="121">
        <f>B21</f>
        <v>1373</v>
      </c>
      <c r="C20" s="121">
        <f>C21</f>
        <v>1198</v>
      </c>
      <c r="D20" s="128">
        <f>C20*100/B20</f>
        <v>87.25418790968682</v>
      </c>
      <c r="E20" s="119">
        <f>D20-75</f>
        <v>12.25418790968682</v>
      </c>
    </row>
    <row r="21" spans="1:12" ht="15.75">
      <c r="A21" s="41" t="s">
        <v>91</v>
      </c>
      <c r="B21" s="72">
        <f>B24+B23+B22+B25</f>
        <v>1373</v>
      </c>
      <c r="C21" s="72">
        <f>C24+C23+C22+C25</f>
        <v>1198</v>
      </c>
      <c r="D21" s="71">
        <f>C21*100/B21</f>
        <v>87.25418790968682</v>
      </c>
      <c r="E21" s="82">
        <f>D21-75</f>
        <v>12.25418790968682</v>
      </c>
    </row>
    <row r="22" spans="1:12" ht="15.75">
      <c r="A22" s="51" t="s">
        <v>5</v>
      </c>
      <c r="B22" s="57">
        <v>450</v>
      </c>
      <c r="C22" s="57">
        <v>342</v>
      </c>
      <c r="D22" s="69">
        <f>C22*100/B22</f>
        <v>76</v>
      </c>
      <c r="E22" s="68">
        <f>D22-75</f>
        <v>1</v>
      </c>
    </row>
    <row r="23" spans="1:12" ht="15.75">
      <c r="A23" s="51" t="s">
        <v>3</v>
      </c>
      <c r="B23" s="57">
        <v>350</v>
      </c>
      <c r="C23" s="57">
        <v>297</v>
      </c>
      <c r="D23" s="69">
        <f>C23*100/B23</f>
        <v>84.857142857142861</v>
      </c>
      <c r="E23" s="68">
        <f>D23-75</f>
        <v>9.8571428571428612</v>
      </c>
    </row>
    <row r="24" spans="1:12" ht="15.75">
      <c r="A24" s="51" t="s">
        <v>1</v>
      </c>
      <c r="B24" s="57">
        <v>314</v>
      </c>
      <c r="C24" s="57">
        <v>302</v>
      </c>
      <c r="D24" s="69">
        <f>C24*100/B24</f>
        <v>96.178343949044589</v>
      </c>
      <c r="E24" s="68">
        <f>D24-75</f>
        <v>21.178343949044589</v>
      </c>
    </row>
    <row r="25" spans="1:12" ht="15.75">
      <c r="A25" s="51" t="s">
        <v>24</v>
      </c>
      <c r="B25" s="57">
        <v>259</v>
      </c>
      <c r="C25" s="57">
        <v>257</v>
      </c>
      <c r="D25" s="80">
        <f>C25*100/B25</f>
        <v>99.227799227799224</v>
      </c>
      <c r="E25" s="61">
        <f>D25-75</f>
        <v>24.227799227799224</v>
      </c>
    </row>
    <row r="26" spans="1:12" ht="15.75">
      <c r="A26" s="122" t="s">
        <v>90</v>
      </c>
      <c r="B26" s="121">
        <f>B27+B32+B35+B40</f>
        <v>4228</v>
      </c>
      <c r="C26" s="121">
        <f>C27+C32+C35+C40</f>
        <v>4091</v>
      </c>
      <c r="D26" s="128">
        <f>C26*100/B26</f>
        <v>96.759697256386005</v>
      </c>
      <c r="E26" s="119">
        <f>D26-75</f>
        <v>21.759697256386005</v>
      </c>
    </row>
    <row r="27" spans="1:12" s="168" customFormat="1" ht="15.75">
      <c r="A27" s="41" t="s">
        <v>89</v>
      </c>
      <c r="B27" s="72">
        <f>B28+B29+B30+B31</f>
        <v>2816</v>
      </c>
      <c r="C27" s="72">
        <f>C28+C29+C30+C31</f>
        <v>2728</v>
      </c>
      <c r="D27" s="71">
        <f>C27*100/B27</f>
        <v>96.875</v>
      </c>
      <c r="E27" s="82">
        <f>D27-75</f>
        <v>21.875</v>
      </c>
      <c r="F27" s="1"/>
      <c r="G27" s="1"/>
      <c r="H27" s="1"/>
      <c r="I27" s="2"/>
      <c r="J27" s="2"/>
      <c r="K27" s="1"/>
      <c r="L27"/>
    </row>
    <row r="28" spans="1:12" ht="15.75">
      <c r="A28" s="51" t="s">
        <v>5</v>
      </c>
      <c r="B28" s="57">
        <v>1449</v>
      </c>
      <c r="C28" s="57">
        <v>1408</v>
      </c>
      <c r="D28" s="80">
        <f>C28*100/B28</f>
        <v>97.170462387853689</v>
      </c>
      <c r="E28" s="61">
        <f>D28-75</f>
        <v>22.170462387853689</v>
      </c>
    </row>
    <row r="29" spans="1:12" ht="15.75">
      <c r="A29" s="51" t="s">
        <v>3</v>
      </c>
      <c r="B29" s="57">
        <v>492</v>
      </c>
      <c r="C29" s="57">
        <v>481</v>
      </c>
      <c r="D29" s="80">
        <f>C29*100/B29</f>
        <v>97.764227642276424</v>
      </c>
      <c r="E29" s="61">
        <f>D29-75</f>
        <v>22.764227642276424</v>
      </c>
    </row>
    <row r="30" spans="1:12" ht="15.75">
      <c r="A30" s="51" t="s">
        <v>1</v>
      </c>
      <c r="B30" s="57">
        <v>533</v>
      </c>
      <c r="C30" s="57">
        <v>522</v>
      </c>
      <c r="D30" s="80">
        <f>C30*100/B30</f>
        <v>97.936210131332089</v>
      </c>
      <c r="E30" s="61">
        <f>D30-75</f>
        <v>22.936210131332089</v>
      </c>
    </row>
    <row r="31" spans="1:12" ht="15.75">
      <c r="A31" s="51" t="s">
        <v>24</v>
      </c>
      <c r="B31" s="57">
        <v>342</v>
      </c>
      <c r="C31" s="57">
        <v>317</v>
      </c>
      <c r="D31" s="80">
        <f>C31*100/B31</f>
        <v>92.690058479532169</v>
      </c>
      <c r="E31" s="61">
        <f>D31-75</f>
        <v>17.690058479532169</v>
      </c>
    </row>
    <row r="32" spans="1:12" ht="15.75">
      <c r="A32" s="49" t="s">
        <v>88</v>
      </c>
      <c r="B32" s="131">
        <f>B33+B34</f>
        <v>472</v>
      </c>
      <c r="C32" s="131">
        <f>C33+C34</f>
        <v>468</v>
      </c>
      <c r="D32" s="71">
        <f>C32*100/B32</f>
        <v>99.152542372881356</v>
      </c>
      <c r="E32" s="82">
        <f>D32-75</f>
        <v>24.152542372881356</v>
      </c>
    </row>
    <row r="33" spans="1:5" customFormat="1" ht="15.75">
      <c r="A33" s="51" t="s">
        <v>5</v>
      </c>
      <c r="B33" s="57">
        <v>472</v>
      </c>
      <c r="C33" s="57">
        <v>468</v>
      </c>
      <c r="D33" s="62">
        <f>C33*100/B33</f>
        <v>99.152542372881356</v>
      </c>
      <c r="E33" s="61">
        <f>D33-75</f>
        <v>24.152542372881356</v>
      </c>
    </row>
    <row r="34" spans="1:5" customFormat="1" ht="15.75" hidden="1">
      <c r="A34" s="51" t="s">
        <v>24</v>
      </c>
      <c r="B34" s="81"/>
      <c r="C34" s="57"/>
      <c r="D34" s="62" t="e">
        <f>C34*100/B34</f>
        <v>#DIV/0!</v>
      </c>
      <c r="E34" s="61" t="e">
        <f>D34-75</f>
        <v>#DIV/0!</v>
      </c>
    </row>
    <row r="35" spans="1:5" customFormat="1" ht="34.5" customHeight="1">
      <c r="A35" s="167" t="s">
        <v>87</v>
      </c>
      <c r="B35" s="72">
        <f>B36+B37+B38+B39</f>
        <v>940</v>
      </c>
      <c r="C35" s="72">
        <f>C36+C37+C38+C39</f>
        <v>895</v>
      </c>
      <c r="D35" s="71">
        <f>C35*100/B35</f>
        <v>95.212765957446805</v>
      </c>
      <c r="E35" s="82">
        <f>D35-75</f>
        <v>20.212765957446805</v>
      </c>
    </row>
    <row r="36" spans="1:5" customFormat="1" ht="15.75">
      <c r="A36" s="51" t="s">
        <v>5</v>
      </c>
      <c r="B36" s="57">
        <v>442</v>
      </c>
      <c r="C36" s="57">
        <v>430</v>
      </c>
      <c r="D36" s="80">
        <f>C36*100/B36</f>
        <v>97.285067873303163</v>
      </c>
      <c r="E36" s="61">
        <f>D36-75</f>
        <v>22.285067873303163</v>
      </c>
    </row>
    <row r="37" spans="1:5" customFormat="1" ht="15.75">
      <c r="A37" s="51" t="s">
        <v>3</v>
      </c>
      <c r="B37" s="57">
        <v>218</v>
      </c>
      <c r="C37" s="57">
        <v>198</v>
      </c>
      <c r="D37" s="80">
        <f>C37*100/B37</f>
        <v>90.825688073394502</v>
      </c>
      <c r="E37" s="61">
        <f>D37-75</f>
        <v>15.825688073394502</v>
      </c>
    </row>
    <row r="38" spans="1:5" customFormat="1" ht="15.75">
      <c r="A38" s="51" t="s">
        <v>1</v>
      </c>
      <c r="B38" s="57">
        <v>230</v>
      </c>
      <c r="C38" s="57">
        <v>218</v>
      </c>
      <c r="D38" s="80">
        <f>C38*100/B38</f>
        <v>94.782608695652172</v>
      </c>
      <c r="E38" s="61">
        <f>D38-75</f>
        <v>19.782608695652172</v>
      </c>
    </row>
    <row r="39" spans="1:5" customFormat="1" ht="15.75">
      <c r="A39" s="51" t="s">
        <v>24</v>
      </c>
      <c r="B39" s="57">
        <v>50</v>
      </c>
      <c r="C39" s="57">
        <v>49</v>
      </c>
      <c r="D39" s="80">
        <f>C39*100/B39</f>
        <v>98</v>
      </c>
      <c r="E39" s="61">
        <f>D39-75</f>
        <v>23</v>
      </c>
    </row>
    <row r="40" spans="1:5" customFormat="1" ht="15.75" hidden="1">
      <c r="A40" s="49" t="s">
        <v>86</v>
      </c>
      <c r="B40" s="65">
        <f>B41</f>
        <v>0</v>
      </c>
      <c r="C40" s="65">
        <f>C41</f>
        <v>0</v>
      </c>
      <c r="D40" s="129" t="e">
        <f>C40*100/B40</f>
        <v>#DIV/0!</v>
      </c>
      <c r="E40" s="63" t="e">
        <f>D40-75</f>
        <v>#DIV/0!</v>
      </c>
    </row>
    <row r="41" spans="1:5" customFormat="1" ht="15.75" hidden="1">
      <c r="A41" s="51" t="s">
        <v>5</v>
      </c>
      <c r="B41" s="57"/>
      <c r="C41" s="57"/>
      <c r="D41" s="80" t="e">
        <f>C41*100/B41</f>
        <v>#DIV/0!</v>
      </c>
      <c r="E41" s="61" t="e">
        <f>D41-75</f>
        <v>#DIV/0!</v>
      </c>
    </row>
    <row r="42" spans="1:5" customFormat="1" ht="15.75">
      <c r="A42" s="166" t="s">
        <v>85</v>
      </c>
      <c r="B42" s="121">
        <f>B43+B48+B53+B58+B60+B62+B64+B67</f>
        <v>6978</v>
      </c>
      <c r="C42" s="121">
        <f>C43+C48+C53+C58+C60+C62+C64+C67</f>
        <v>6783</v>
      </c>
      <c r="D42" s="128">
        <f>C42*100/B42</f>
        <v>97.205503009458297</v>
      </c>
      <c r="E42" s="119">
        <f>D42-75</f>
        <v>22.205503009458297</v>
      </c>
    </row>
    <row r="43" spans="1:5" customFormat="1" ht="15.75">
      <c r="A43" s="41" t="s">
        <v>84</v>
      </c>
      <c r="B43" s="72">
        <f>B44+B45+B46+B47</f>
        <v>4753</v>
      </c>
      <c r="C43" s="72">
        <f>C44+C45+C46+C47</f>
        <v>4681</v>
      </c>
      <c r="D43" s="71">
        <f>C43*100/B43</f>
        <v>98.485167262781403</v>
      </c>
      <c r="E43" s="82">
        <f>D43-75</f>
        <v>23.485167262781403</v>
      </c>
    </row>
    <row r="44" spans="1:5" customFormat="1" ht="15.75">
      <c r="A44" s="51" t="s">
        <v>5</v>
      </c>
      <c r="B44" s="57">
        <v>2062</v>
      </c>
      <c r="C44" s="57">
        <v>2017</v>
      </c>
      <c r="D44" s="80">
        <f>C44*100/B44</f>
        <v>97.817652764306501</v>
      </c>
      <c r="E44" s="68">
        <f>D44-75</f>
        <v>22.817652764306501</v>
      </c>
    </row>
    <row r="45" spans="1:5" customFormat="1" ht="15.75">
      <c r="A45" s="51" t="s">
        <v>3</v>
      </c>
      <c r="B45" s="57">
        <v>1416</v>
      </c>
      <c r="C45" s="57">
        <v>1400</v>
      </c>
      <c r="D45" s="80">
        <f>C45*100/B45</f>
        <v>98.870056497175142</v>
      </c>
      <c r="E45" s="68">
        <f>D45-75</f>
        <v>23.870056497175142</v>
      </c>
    </row>
    <row r="46" spans="1:5" customFormat="1" ht="15.75">
      <c r="A46" s="165" t="s">
        <v>1</v>
      </c>
      <c r="B46" s="92">
        <v>663</v>
      </c>
      <c r="C46" s="92">
        <v>656</v>
      </c>
      <c r="D46" s="149">
        <f>C46*100/B46</f>
        <v>98.944193061840124</v>
      </c>
      <c r="E46" s="94">
        <f>D46-75</f>
        <v>23.944193061840124</v>
      </c>
    </row>
    <row r="47" spans="1:5" customFormat="1" ht="15.75">
      <c r="A47" s="161" t="s">
        <v>24</v>
      </c>
      <c r="B47" s="75">
        <v>612</v>
      </c>
      <c r="C47" s="75">
        <v>608</v>
      </c>
      <c r="D47" s="24">
        <f>C47*100/B47</f>
        <v>99.346405228758172</v>
      </c>
      <c r="E47" s="160">
        <f>D47-75</f>
        <v>24.346405228758172</v>
      </c>
    </row>
    <row r="48" spans="1:5" customFormat="1" ht="15.75">
      <c r="A48" s="164" t="s">
        <v>83</v>
      </c>
      <c r="B48" s="153">
        <f>B49+B50+B51+B52</f>
        <v>1146</v>
      </c>
      <c r="C48" s="153">
        <f>C49+C50+C51+C52</f>
        <v>1059</v>
      </c>
      <c r="D48" s="163">
        <f>C48*100/B48</f>
        <v>92.40837696335079</v>
      </c>
      <c r="E48" s="162">
        <f>D48-75</f>
        <v>17.40837696335079</v>
      </c>
    </row>
    <row r="49" spans="1:5" customFormat="1" ht="15.75">
      <c r="A49" s="161" t="s">
        <v>5</v>
      </c>
      <c r="B49" s="75">
        <v>436</v>
      </c>
      <c r="C49" s="75">
        <v>405</v>
      </c>
      <c r="D49" s="24">
        <f>C49*100/B49</f>
        <v>92.88990825688073</v>
      </c>
      <c r="E49" s="74">
        <f>D49-75</f>
        <v>17.88990825688073</v>
      </c>
    </row>
    <row r="50" spans="1:5" customFormat="1" ht="15.75">
      <c r="A50" s="161" t="s">
        <v>3</v>
      </c>
      <c r="B50" s="75">
        <v>417</v>
      </c>
      <c r="C50" s="75">
        <v>367</v>
      </c>
      <c r="D50" s="24">
        <f>C50*100/B50</f>
        <v>88.009592326139085</v>
      </c>
      <c r="E50" s="74">
        <f>D50-75</f>
        <v>13.009592326139085</v>
      </c>
    </row>
    <row r="51" spans="1:5" customFormat="1" ht="15.75">
      <c r="A51" s="161" t="s">
        <v>1</v>
      </c>
      <c r="B51" s="75">
        <v>101</v>
      </c>
      <c r="C51" s="75">
        <v>99</v>
      </c>
      <c r="D51" s="24">
        <f>C51*100/B51</f>
        <v>98.019801980198025</v>
      </c>
      <c r="E51" s="74">
        <f>D51-75</f>
        <v>23.019801980198025</v>
      </c>
    </row>
    <row r="52" spans="1:5" customFormat="1" ht="15.75">
      <c r="A52" s="161" t="s">
        <v>24</v>
      </c>
      <c r="B52" s="75">
        <v>192</v>
      </c>
      <c r="C52" s="75">
        <v>188</v>
      </c>
      <c r="D52" s="24">
        <f>C52*100/B52</f>
        <v>97.916666666666671</v>
      </c>
      <c r="E52" s="160">
        <f>D52-75</f>
        <v>22.916666666666671</v>
      </c>
    </row>
    <row r="53" spans="1:5" customFormat="1" ht="15.75">
      <c r="A53" s="41" t="s">
        <v>82</v>
      </c>
      <c r="B53" s="72">
        <f>SUM(B54:B57)</f>
        <v>966</v>
      </c>
      <c r="C53" s="72">
        <f>SUM(C54:C57)</f>
        <v>930</v>
      </c>
      <c r="D53" s="71">
        <f>C53*100/B53</f>
        <v>96.273291925465841</v>
      </c>
      <c r="E53" s="70">
        <f>D53-75</f>
        <v>21.273291925465841</v>
      </c>
    </row>
    <row r="54" spans="1:5" customFormat="1" ht="15.75">
      <c r="A54" s="51" t="s">
        <v>5</v>
      </c>
      <c r="B54" s="57">
        <v>421</v>
      </c>
      <c r="C54" s="57">
        <v>410</v>
      </c>
      <c r="D54" s="69">
        <f>C54*100/B54</f>
        <v>97.387173396674584</v>
      </c>
      <c r="E54" s="68">
        <f>D54-75</f>
        <v>22.387173396674584</v>
      </c>
    </row>
    <row r="55" spans="1:5" customFormat="1" ht="15.75" hidden="1">
      <c r="A55" s="51" t="s">
        <v>3</v>
      </c>
      <c r="B55" s="57"/>
      <c r="C55" s="57"/>
      <c r="D55" s="69" t="e">
        <f>C55*100/B55</f>
        <v>#DIV/0!</v>
      </c>
      <c r="E55" s="68" t="e">
        <f>D55-75</f>
        <v>#DIV/0!</v>
      </c>
    </row>
    <row r="56" spans="1:5" customFormat="1" ht="15.75">
      <c r="A56" s="51" t="s">
        <v>1</v>
      </c>
      <c r="B56" s="57">
        <v>346</v>
      </c>
      <c r="C56" s="57">
        <v>327</v>
      </c>
      <c r="D56" s="69">
        <f>C56*100/B56</f>
        <v>94.50867052023122</v>
      </c>
      <c r="E56" s="68">
        <f>D56-75</f>
        <v>19.50867052023122</v>
      </c>
    </row>
    <row r="57" spans="1:5" customFormat="1" ht="15.75">
      <c r="A57" s="51" t="s">
        <v>24</v>
      </c>
      <c r="B57" s="57">
        <v>199</v>
      </c>
      <c r="C57" s="57">
        <v>193</v>
      </c>
      <c r="D57" s="69">
        <f>C57*100/B57</f>
        <v>96.984924623115575</v>
      </c>
      <c r="E57" s="68">
        <f>D57-75</f>
        <v>21.984924623115575</v>
      </c>
    </row>
    <row r="58" spans="1:5" customFormat="1" ht="15.75">
      <c r="A58" s="54" t="s">
        <v>81</v>
      </c>
      <c r="B58" s="131">
        <f>B59</f>
        <v>30</v>
      </c>
      <c r="C58" s="131">
        <f>C59</f>
        <v>30</v>
      </c>
      <c r="D58" s="71">
        <f>C58*100/B58</f>
        <v>100</v>
      </c>
      <c r="E58" s="82">
        <f>D58-75</f>
        <v>25</v>
      </c>
    </row>
    <row r="59" spans="1:5" customFormat="1" ht="15.75">
      <c r="A59" s="51" t="s">
        <v>5</v>
      </c>
      <c r="B59" s="57">
        <v>30</v>
      </c>
      <c r="C59" s="57">
        <v>30</v>
      </c>
      <c r="D59" s="69">
        <f>C59*100/B59</f>
        <v>100</v>
      </c>
      <c r="E59" s="68">
        <f>D59-75</f>
        <v>25</v>
      </c>
    </row>
    <row r="60" spans="1:5" customFormat="1" ht="15.75">
      <c r="A60" s="54" t="s">
        <v>80</v>
      </c>
      <c r="B60" s="131">
        <f>B61</f>
        <v>11</v>
      </c>
      <c r="C60" s="131">
        <f>C61</f>
        <v>11</v>
      </c>
      <c r="D60" s="71">
        <f>C60*100/B60</f>
        <v>100</v>
      </c>
      <c r="E60" s="82">
        <f>D60-75</f>
        <v>25</v>
      </c>
    </row>
    <row r="61" spans="1:5" customFormat="1" ht="15.75">
      <c r="A61" s="51" t="s">
        <v>5</v>
      </c>
      <c r="B61" s="57">
        <v>11</v>
      </c>
      <c r="C61" s="57">
        <v>11</v>
      </c>
      <c r="D61" s="69">
        <f>C61*100/B61</f>
        <v>100</v>
      </c>
      <c r="E61" s="68">
        <f>D61-75</f>
        <v>25</v>
      </c>
    </row>
    <row r="62" spans="1:5" customFormat="1" ht="15.75">
      <c r="A62" s="54" t="s">
        <v>79</v>
      </c>
      <c r="B62" s="159">
        <f>B63</f>
        <v>15</v>
      </c>
      <c r="C62" s="159">
        <f>C63</f>
        <v>15</v>
      </c>
      <c r="D62" s="158">
        <f>C62*100/B62</f>
        <v>100</v>
      </c>
      <c r="E62" s="124">
        <f>D62-75</f>
        <v>25</v>
      </c>
    </row>
    <row r="63" spans="1:5" customFormat="1" ht="15.75">
      <c r="A63" s="51" t="s">
        <v>5</v>
      </c>
      <c r="B63" s="92">
        <v>15</v>
      </c>
      <c r="C63" s="92">
        <v>15</v>
      </c>
      <c r="D63" s="69">
        <f>C63*100/B63</f>
        <v>100</v>
      </c>
      <c r="E63" s="68">
        <f>D63-75</f>
        <v>25</v>
      </c>
    </row>
    <row r="64" spans="1:5" customFormat="1" ht="15.75">
      <c r="A64" s="54" t="s">
        <v>78</v>
      </c>
      <c r="B64" s="159">
        <f>B65+B66</f>
        <v>52</v>
      </c>
      <c r="C64" s="159">
        <f>C65+C66</f>
        <v>52</v>
      </c>
      <c r="D64" s="158">
        <f>C64*100/B64</f>
        <v>100</v>
      </c>
      <c r="E64" s="124">
        <f>D64-75</f>
        <v>25</v>
      </c>
    </row>
    <row r="65" spans="1:5" customFormat="1" ht="15.75">
      <c r="A65" s="51" t="s">
        <v>5</v>
      </c>
      <c r="B65" s="92">
        <v>36</v>
      </c>
      <c r="C65" s="92">
        <v>36</v>
      </c>
      <c r="D65" s="69">
        <f>C65*100/B65</f>
        <v>100</v>
      </c>
      <c r="E65" s="68">
        <f>D65-75</f>
        <v>25</v>
      </c>
    </row>
    <row r="66" spans="1:5" customFormat="1" ht="15.75">
      <c r="A66" s="51" t="s">
        <v>1</v>
      </c>
      <c r="B66" s="92">
        <v>16</v>
      </c>
      <c r="C66" s="92">
        <v>16</v>
      </c>
      <c r="D66" s="69">
        <f>C66*100/B66</f>
        <v>100</v>
      </c>
      <c r="E66" s="96">
        <f>D66-75</f>
        <v>25</v>
      </c>
    </row>
    <row r="67" spans="1:5" customFormat="1" ht="15.75">
      <c r="A67" s="157" t="s">
        <v>77</v>
      </c>
      <c r="B67" s="156">
        <f>B68</f>
        <v>5</v>
      </c>
      <c r="C67" s="156">
        <f>C68</f>
        <v>5</v>
      </c>
      <c r="D67" s="155">
        <f>C67*100/B67</f>
        <v>100</v>
      </c>
      <c r="E67" s="154">
        <f>D67-75</f>
        <v>25</v>
      </c>
    </row>
    <row r="68" spans="1:5" customFormat="1" ht="15.75">
      <c r="A68" s="51" t="s">
        <v>5</v>
      </c>
      <c r="B68" s="92">
        <v>5</v>
      </c>
      <c r="C68" s="92">
        <v>5</v>
      </c>
      <c r="D68" s="69">
        <f>C68*100/B68</f>
        <v>100</v>
      </c>
      <c r="E68" s="68">
        <f>D68-75</f>
        <v>25</v>
      </c>
    </row>
    <row r="69" spans="1:5" customFormat="1" ht="15.75">
      <c r="A69" s="122" t="s">
        <v>76</v>
      </c>
      <c r="B69" s="114">
        <f>B70+B75+B80+B87+B96+B101+B106+B111+B118</f>
        <v>6276</v>
      </c>
      <c r="C69" s="114">
        <f>C70+C75+C80+C87+C96+C101+C106+C111+C118</f>
        <v>5942</v>
      </c>
      <c r="D69" s="128">
        <f>C69*100/B69</f>
        <v>94.678138942001269</v>
      </c>
      <c r="E69" s="119">
        <f>D69-75</f>
        <v>19.678138942001269</v>
      </c>
    </row>
    <row r="70" spans="1:5" customFormat="1" ht="15.75">
      <c r="A70" s="133" t="s">
        <v>75</v>
      </c>
      <c r="B70" s="153">
        <f>B71+B72+B73+B74</f>
        <v>2116</v>
      </c>
      <c r="C70" s="153">
        <f>C71+C72+C73+C74</f>
        <v>1969</v>
      </c>
      <c r="D70" s="152">
        <f>C70*100/B70</f>
        <v>93.052930056710778</v>
      </c>
      <c r="E70" s="82">
        <f>D70-75</f>
        <v>18.052930056710778</v>
      </c>
    </row>
    <row r="71" spans="1:5" customFormat="1" ht="15.75">
      <c r="A71" s="58" t="s">
        <v>5</v>
      </c>
      <c r="B71" s="151">
        <v>771</v>
      </c>
      <c r="C71" s="151">
        <v>677</v>
      </c>
      <c r="D71" s="150">
        <f>C71*100/B71</f>
        <v>87.80804150453956</v>
      </c>
      <c r="E71" s="61">
        <f>D71-75</f>
        <v>12.80804150453956</v>
      </c>
    </row>
    <row r="72" spans="1:5" customFormat="1" ht="15.75">
      <c r="A72" s="51" t="s">
        <v>3</v>
      </c>
      <c r="B72" s="81">
        <v>716</v>
      </c>
      <c r="C72" s="81">
        <v>699</v>
      </c>
      <c r="D72" s="69">
        <f>C72*100/B72</f>
        <v>97.625698324022352</v>
      </c>
      <c r="E72" s="68">
        <f>D72-75</f>
        <v>22.625698324022352</v>
      </c>
    </row>
    <row r="73" spans="1:5" customFormat="1" ht="15.75">
      <c r="A73" s="51" t="s">
        <v>1</v>
      </c>
      <c r="B73" s="57">
        <v>398</v>
      </c>
      <c r="C73" s="57">
        <v>398</v>
      </c>
      <c r="D73" s="69">
        <f>C73*100/B73</f>
        <v>100</v>
      </c>
      <c r="E73" s="68">
        <f>D73-75</f>
        <v>25</v>
      </c>
    </row>
    <row r="74" spans="1:5" customFormat="1" ht="14.25" customHeight="1">
      <c r="A74" s="51" t="s">
        <v>24</v>
      </c>
      <c r="B74" s="57">
        <v>231</v>
      </c>
      <c r="C74" s="57">
        <v>195</v>
      </c>
      <c r="D74" s="62">
        <f>C74*100/B74</f>
        <v>84.415584415584419</v>
      </c>
      <c r="E74" s="61">
        <f>D74-75</f>
        <v>9.4155844155844193</v>
      </c>
    </row>
    <row r="75" spans="1:5" customFormat="1" ht="15.75">
      <c r="A75" s="49" t="s">
        <v>74</v>
      </c>
      <c r="B75" s="72">
        <f>B76+B77+B79+B78</f>
        <v>618</v>
      </c>
      <c r="C75" s="72">
        <f>C76+C77+C79+C78</f>
        <v>603</v>
      </c>
      <c r="D75" s="71">
        <f>C75*100/B75</f>
        <v>97.572815533980588</v>
      </c>
      <c r="E75" s="82">
        <f>D75-75</f>
        <v>22.572815533980588</v>
      </c>
    </row>
    <row r="76" spans="1:5" customFormat="1" ht="15.75">
      <c r="A76" s="51" t="s">
        <v>5</v>
      </c>
      <c r="B76" s="57">
        <v>345</v>
      </c>
      <c r="C76" s="57">
        <v>343</v>
      </c>
      <c r="D76" s="80">
        <f>C76*100/B76</f>
        <v>99.420289855072468</v>
      </c>
      <c r="E76" s="61">
        <f>D76-75</f>
        <v>24.420289855072468</v>
      </c>
    </row>
    <row r="77" spans="1:5" customFormat="1" ht="15.75">
      <c r="A77" s="51" t="s">
        <v>3</v>
      </c>
      <c r="B77" s="92">
        <v>273</v>
      </c>
      <c r="C77" s="92">
        <v>260</v>
      </c>
      <c r="D77" s="149">
        <f>C77*100/B77</f>
        <v>95.238095238095241</v>
      </c>
      <c r="E77" s="55">
        <f>D77-75</f>
        <v>20.238095238095241</v>
      </c>
    </row>
    <row r="78" spans="1:5" customFormat="1" ht="15.75" hidden="1">
      <c r="A78" s="58" t="s">
        <v>1</v>
      </c>
      <c r="B78" s="75"/>
      <c r="C78" s="75"/>
      <c r="D78" s="149" t="e">
        <f>C78*100/B78</f>
        <v>#DIV/0!</v>
      </c>
      <c r="E78" s="55" t="e">
        <f>D78-75</f>
        <v>#DIV/0!</v>
      </c>
    </row>
    <row r="79" spans="1:5" customFormat="1" ht="15.75" hidden="1">
      <c r="A79" s="20" t="s">
        <v>24</v>
      </c>
      <c r="B79" s="148"/>
      <c r="C79" s="148"/>
      <c r="D79" s="17" t="e">
        <f>C79*100/B79</f>
        <v>#DIV/0!</v>
      </c>
      <c r="E79" s="147" t="e">
        <f>D79-75</f>
        <v>#DIV/0!</v>
      </c>
    </row>
    <row r="80" spans="1:5" customFormat="1" ht="19.5" customHeight="1">
      <c r="A80" s="146" t="s">
        <v>73</v>
      </c>
      <c r="B80" s="145">
        <f>B81+B86</f>
        <v>652</v>
      </c>
      <c r="C80" s="145">
        <f>C81+C86</f>
        <v>631</v>
      </c>
      <c r="D80" s="144">
        <f>C80*100/B80</f>
        <v>96.779141104294482</v>
      </c>
      <c r="E80" s="144">
        <f>D80-75</f>
        <v>21.779141104294482</v>
      </c>
    </row>
    <row r="81" spans="1:5" customFormat="1" ht="15.75" customHeight="1">
      <c r="A81" s="97" t="s">
        <v>5</v>
      </c>
      <c r="B81" s="81">
        <v>652</v>
      </c>
      <c r="C81" s="81">
        <v>631</v>
      </c>
      <c r="D81" s="80">
        <f>C81*100/B81</f>
        <v>96.779141104294482</v>
      </c>
      <c r="E81" s="127">
        <f>D81-75</f>
        <v>21.779141104294482</v>
      </c>
    </row>
    <row r="82" spans="1:5" customFormat="1" ht="15.75" hidden="1">
      <c r="A82" s="41" t="s">
        <v>72</v>
      </c>
      <c r="B82" s="81"/>
      <c r="C82" s="81"/>
      <c r="D82" s="80" t="e">
        <f>C82*100/B82</f>
        <v>#DIV/0!</v>
      </c>
      <c r="E82" s="127" t="e">
        <f>D82-75</f>
        <v>#DIV/0!</v>
      </c>
    </row>
    <row r="83" spans="1:5" customFormat="1" ht="15.75" hidden="1">
      <c r="A83" s="51" t="s">
        <v>5</v>
      </c>
      <c r="B83" s="57"/>
      <c r="C83" s="57"/>
      <c r="D83" s="80" t="e">
        <f>C83*100/B83</f>
        <v>#DIV/0!</v>
      </c>
      <c r="E83" s="61" t="e">
        <f>D83-75</f>
        <v>#DIV/0!</v>
      </c>
    </row>
    <row r="84" spans="1:5" customFormat="1" ht="15.75" hidden="1">
      <c r="A84" s="51" t="s">
        <v>3</v>
      </c>
      <c r="B84" s="57"/>
      <c r="C84" s="57"/>
      <c r="D84" s="80" t="e">
        <f>C84*100/B84</f>
        <v>#DIV/0!</v>
      </c>
      <c r="E84" s="61" t="e">
        <f>D84-75</f>
        <v>#DIV/0!</v>
      </c>
    </row>
    <row r="85" spans="1:5" customFormat="1" ht="15.75" hidden="1">
      <c r="A85" s="51" t="s">
        <v>1</v>
      </c>
      <c r="B85" s="57"/>
      <c r="C85" s="57"/>
      <c r="D85" s="80" t="e">
        <f>C85*100/B85</f>
        <v>#DIV/0!</v>
      </c>
      <c r="E85" s="61" t="e">
        <f>D85-75</f>
        <v>#DIV/0!</v>
      </c>
    </row>
    <row r="86" spans="1:5" customFormat="1" ht="15.75" hidden="1">
      <c r="A86" s="51" t="s">
        <v>24</v>
      </c>
      <c r="B86" s="57">
        <v>0</v>
      </c>
      <c r="C86" s="57">
        <v>0</v>
      </c>
      <c r="D86" s="62" t="e">
        <f>C86*100/B86</f>
        <v>#DIV/0!</v>
      </c>
      <c r="E86" s="61" t="e">
        <f>D86-75</f>
        <v>#DIV/0!</v>
      </c>
    </row>
    <row r="87" spans="1:5" customFormat="1" ht="15.75">
      <c r="A87" s="49" t="s">
        <v>71</v>
      </c>
      <c r="B87" s="131">
        <f>B88+B89+B90+B91</f>
        <v>502</v>
      </c>
      <c r="C87" s="131">
        <f>C88+C89+C90+C91</f>
        <v>476</v>
      </c>
      <c r="D87" s="130">
        <f>C87*100/B87</f>
        <v>94.820717131474098</v>
      </c>
      <c r="E87" s="82">
        <f>D87-75</f>
        <v>19.820717131474098</v>
      </c>
    </row>
    <row r="88" spans="1:5" customFormat="1" ht="15.75">
      <c r="A88" s="51" t="s">
        <v>5</v>
      </c>
      <c r="B88" s="57">
        <v>193</v>
      </c>
      <c r="C88" s="57">
        <v>185</v>
      </c>
      <c r="D88" s="80">
        <f>C88*100/B88</f>
        <v>95.854922279792746</v>
      </c>
      <c r="E88" s="61">
        <f>D88-75</f>
        <v>20.854922279792746</v>
      </c>
    </row>
    <row r="89" spans="1:5" customFormat="1" ht="15.75">
      <c r="A89" s="51" t="s">
        <v>3</v>
      </c>
      <c r="B89" s="57">
        <v>196</v>
      </c>
      <c r="C89" s="57">
        <v>186</v>
      </c>
      <c r="D89" s="69">
        <f>C89*100/B89</f>
        <v>94.897959183673464</v>
      </c>
      <c r="E89" s="68">
        <f>D89-75</f>
        <v>19.897959183673464</v>
      </c>
    </row>
    <row r="90" spans="1:5" customFormat="1" ht="15.75">
      <c r="A90" s="51" t="s">
        <v>1</v>
      </c>
      <c r="B90" s="35">
        <v>113</v>
      </c>
      <c r="C90" s="35">
        <v>105</v>
      </c>
      <c r="D90" s="69">
        <f>C90*100/B90</f>
        <v>92.920353982300881</v>
      </c>
      <c r="E90" s="68">
        <f>D90-75</f>
        <v>17.920353982300881</v>
      </c>
    </row>
    <row r="91" spans="1:5" customFormat="1" ht="15.75" hidden="1">
      <c r="A91" s="51" t="s">
        <v>24</v>
      </c>
      <c r="B91" s="143"/>
      <c r="C91" s="143"/>
      <c r="D91" s="69" t="e">
        <f>C91*100/B91</f>
        <v>#DIV/0!</v>
      </c>
      <c r="E91" s="68" t="e">
        <f>D91-75</f>
        <v>#DIV/0!</v>
      </c>
    </row>
    <row r="92" spans="1:5" customFormat="1" ht="15.75" hidden="1">
      <c r="A92" s="133" t="s">
        <v>70</v>
      </c>
      <c r="B92" s="72"/>
      <c r="C92" s="72"/>
      <c r="D92" s="71" t="e">
        <f>C92*100/B92</f>
        <v>#DIV/0!</v>
      </c>
      <c r="E92" s="82" t="e">
        <f>D92-75</f>
        <v>#DIV/0!</v>
      </c>
    </row>
    <row r="93" spans="1:5" customFormat="1" ht="15.75" hidden="1">
      <c r="A93" s="51" t="s">
        <v>5</v>
      </c>
      <c r="B93" s="117"/>
      <c r="C93" s="117"/>
      <c r="D93" s="69" t="e">
        <f>C93*100/B93</f>
        <v>#DIV/0!</v>
      </c>
      <c r="E93" s="68" t="e">
        <f>D93-75</f>
        <v>#DIV/0!</v>
      </c>
    </row>
    <row r="94" spans="1:5" customFormat="1" ht="15.75" hidden="1">
      <c r="A94" s="51" t="s">
        <v>1</v>
      </c>
      <c r="B94" s="35"/>
      <c r="C94" s="35"/>
      <c r="D94" s="69" t="e">
        <f>C94*100/B94</f>
        <v>#DIV/0!</v>
      </c>
      <c r="E94" s="68" t="e">
        <f>D94-75</f>
        <v>#DIV/0!</v>
      </c>
    </row>
    <row r="95" spans="1:5" customFormat="1" ht="13.5" hidden="1" customHeight="1">
      <c r="A95" s="51" t="s">
        <v>24</v>
      </c>
      <c r="B95" s="57"/>
      <c r="C95" s="57"/>
      <c r="D95" s="62" t="e">
        <f>C95*100/B95</f>
        <v>#DIV/0!</v>
      </c>
      <c r="E95" s="61" t="e">
        <f>D95-75</f>
        <v>#DIV/0!</v>
      </c>
    </row>
    <row r="96" spans="1:5" customFormat="1" ht="15.75">
      <c r="A96" s="133" t="s">
        <v>69</v>
      </c>
      <c r="B96" s="72">
        <f>B97+B98+B99+B100</f>
        <v>957</v>
      </c>
      <c r="C96" s="72">
        <f>C97+C98+C99+C100</f>
        <v>879</v>
      </c>
      <c r="D96" s="71">
        <f>C96*100/B96</f>
        <v>91.849529780564268</v>
      </c>
      <c r="E96" s="82">
        <f>D96-75</f>
        <v>16.849529780564268</v>
      </c>
    </row>
    <row r="97" spans="1:5" customFormat="1" ht="15.75">
      <c r="A97" s="51" t="s">
        <v>5</v>
      </c>
      <c r="B97" s="57">
        <v>453</v>
      </c>
      <c r="C97" s="57">
        <v>411</v>
      </c>
      <c r="D97" s="80">
        <f>C97*100/B97</f>
        <v>90.728476821192046</v>
      </c>
      <c r="E97" s="61">
        <f>D97-75</f>
        <v>15.728476821192046</v>
      </c>
    </row>
    <row r="98" spans="1:5" customFormat="1" ht="15.75">
      <c r="A98" s="51" t="s">
        <v>3</v>
      </c>
      <c r="B98" s="57">
        <v>263</v>
      </c>
      <c r="C98" s="57">
        <v>249</v>
      </c>
      <c r="D98" s="69">
        <f>C98*100/B98</f>
        <v>94.676806083650192</v>
      </c>
      <c r="E98" s="68">
        <f>D98-75</f>
        <v>19.676806083650192</v>
      </c>
    </row>
    <row r="99" spans="1:5" customFormat="1" ht="15.75">
      <c r="A99" s="51" t="s">
        <v>1</v>
      </c>
      <c r="B99" s="57">
        <v>155</v>
      </c>
      <c r="C99" s="57">
        <v>142</v>
      </c>
      <c r="D99" s="69">
        <f>C99*100/B99</f>
        <v>91.612903225806448</v>
      </c>
      <c r="E99" s="68">
        <f>D99-75</f>
        <v>16.612903225806448</v>
      </c>
    </row>
    <row r="100" spans="1:5" customFormat="1" ht="15.75">
      <c r="A100" s="51" t="s">
        <v>24</v>
      </c>
      <c r="B100" s="57">
        <v>86</v>
      </c>
      <c r="C100" s="57">
        <v>77</v>
      </c>
      <c r="D100" s="62">
        <f>C100*100/B100</f>
        <v>89.534883720930239</v>
      </c>
      <c r="E100" s="61">
        <f>D100-75</f>
        <v>14.534883720930239</v>
      </c>
    </row>
    <row r="101" spans="1:5" customFormat="1" ht="15.75" hidden="1">
      <c r="A101" s="49" t="s">
        <v>68</v>
      </c>
      <c r="B101" s="72">
        <f>B102+B103+B104+B105</f>
        <v>0</v>
      </c>
      <c r="C101" s="72">
        <f>C102+C103+C104+C105</f>
        <v>0</v>
      </c>
      <c r="D101" s="71" t="e">
        <f>C101*100/B101</f>
        <v>#DIV/0!</v>
      </c>
      <c r="E101" s="82" t="e">
        <f>D101-75</f>
        <v>#DIV/0!</v>
      </c>
    </row>
    <row r="102" spans="1:5" customFormat="1" ht="15.75" hidden="1">
      <c r="A102" s="51" t="s">
        <v>5</v>
      </c>
      <c r="B102" s="81"/>
      <c r="C102" s="81"/>
      <c r="D102" s="80" t="e">
        <f>C102*100/B102</f>
        <v>#DIV/0!</v>
      </c>
      <c r="E102" s="61" t="e">
        <f>D102-75</f>
        <v>#DIV/0!</v>
      </c>
    </row>
    <row r="103" spans="1:5" customFormat="1" ht="15.75" hidden="1">
      <c r="A103" s="51" t="s">
        <v>3</v>
      </c>
      <c r="B103" s="81"/>
      <c r="C103" s="81"/>
      <c r="D103" s="69" t="e">
        <f>C103*100/B103</f>
        <v>#DIV/0!</v>
      </c>
      <c r="E103" s="68" t="e">
        <f>D103-75</f>
        <v>#DIV/0!</v>
      </c>
    </row>
    <row r="104" spans="1:5" customFormat="1" ht="15.75" hidden="1">
      <c r="A104" s="51" t="s">
        <v>1</v>
      </c>
      <c r="B104" s="57"/>
      <c r="C104" s="57"/>
      <c r="D104" s="69" t="e">
        <f>C104*100/B104</f>
        <v>#DIV/0!</v>
      </c>
      <c r="E104" s="68" t="e">
        <f>D104-75</f>
        <v>#DIV/0!</v>
      </c>
    </row>
    <row r="105" spans="1:5" customFormat="1" ht="15.75" hidden="1">
      <c r="A105" s="51" t="s">
        <v>24</v>
      </c>
      <c r="B105" s="57"/>
      <c r="C105" s="57"/>
      <c r="D105" s="62" t="e">
        <f>C105*100/B105</f>
        <v>#DIV/0!</v>
      </c>
      <c r="E105" s="61" t="e">
        <f>D105-75</f>
        <v>#DIV/0!</v>
      </c>
    </row>
    <row r="106" spans="1:5" customFormat="1" ht="15.75">
      <c r="A106" s="49" t="s">
        <v>67</v>
      </c>
      <c r="B106" s="72">
        <f>SUM(B107:B110)</f>
        <v>974</v>
      </c>
      <c r="C106" s="72">
        <f>SUM(C107:C110)</f>
        <v>943</v>
      </c>
      <c r="D106" s="71">
        <f>C106*100/B106</f>
        <v>96.817248459958932</v>
      </c>
      <c r="E106" s="82">
        <f>D106-75</f>
        <v>21.817248459958932</v>
      </c>
    </row>
    <row r="107" spans="1:5" customFormat="1" ht="15.75">
      <c r="A107" s="51" t="s">
        <v>5</v>
      </c>
      <c r="B107" s="57">
        <v>305</v>
      </c>
      <c r="C107" s="57">
        <v>295</v>
      </c>
      <c r="D107" s="80">
        <f>C107*100/B107</f>
        <v>96.721311475409834</v>
      </c>
      <c r="E107" s="61">
        <f>D107-75</f>
        <v>21.721311475409834</v>
      </c>
    </row>
    <row r="108" spans="1:5" customFormat="1" ht="15.75">
      <c r="A108" s="51" t="s">
        <v>3</v>
      </c>
      <c r="B108" s="57">
        <v>418</v>
      </c>
      <c r="C108" s="57">
        <v>404</v>
      </c>
      <c r="D108" s="69">
        <f>C108*100/B108</f>
        <v>96.650717703349287</v>
      </c>
      <c r="E108" s="68">
        <f>D108-75</f>
        <v>21.650717703349287</v>
      </c>
    </row>
    <row r="109" spans="1:5" customFormat="1" ht="15.75">
      <c r="A109" s="51" t="s">
        <v>1</v>
      </c>
      <c r="B109" s="57">
        <v>187</v>
      </c>
      <c r="C109" s="57">
        <v>186</v>
      </c>
      <c r="D109" s="69">
        <f>C109*100/B109</f>
        <v>99.465240641711233</v>
      </c>
      <c r="E109" s="68">
        <f>D109-75</f>
        <v>24.465240641711233</v>
      </c>
    </row>
    <row r="110" spans="1:5" customFormat="1" ht="15.75">
      <c r="A110" s="51" t="s">
        <v>24</v>
      </c>
      <c r="B110" s="81">
        <v>64</v>
      </c>
      <c r="C110" s="81">
        <v>58</v>
      </c>
      <c r="D110" s="69">
        <f>C110*100/B110</f>
        <v>90.625</v>
      </c>
      <c r="E110" s="68">
        <f>D110-75</f>
        <v>15.625</v>
      </c>
    </row>
    <row r="111" spans="1:5" customFormat="1" ht="15.75">
      <c r="A111" s="142" t="s">
        <v>66</v>
      </c>
      <c r="B111" s="72">
        <f>B112+B113+B114</f>
        <v>457</v>
      </c>
      <c r="C111" s="72">
        <f>C112+C113+C114</f>
        <v>441</v>
      </c>
      <c r="D111" s="71">
        <f>C111*100/B111</f>
        <v>96.498905908096276</v>
      </c>
      <c r="E111" s="82">
        <f>D111-75</f>
        <v>21.498905908096276</v>
      </c>
    </row>
    <row r="112" spans="1:5" customFormat="1" ht="15.75">
      <c r="A112" s="51" t="s">
        <v>5</v>
      </c>
      <c r="B112" s="57">
        <v>176</v>
      </c>
      <c r="C112" s="57">
        <v>170</v>
      </c>
      <c r="D112" s="80">
        <f>C112*100/B112</f>
        <v>96.590909090909093</v>
      </c>
      <c r="E112" s="61">
        <f>D112-75</f>
        <v>21.590909090909093</v>
      </c>
    </row>
    <row r="113" spans="1:5" customFormat="1" ht="15.75">
      <c r="A113" s="51" t="s">
        <v>3</v>
      </c>
      <c r="B113" s="57">
        <v>166</v>
      </c>
      <c r="C113" s="57">
        <v>158</v>
      </c>
      <c r="D113" s="69">
        <f>C113*100/B113</f>
        <v>95.180722891566262</v>
      </c>
      <c r="E113" s="68">
        <f>D113-75</f>
        <v>20.180722891566262</v>
      </c>
    </row>
    <row r="114" spans="1:5" customFormat="1" ht="15.75">
      <c r="A114" s="51" t="s">
        <v>1</v>
      </c>
      <c r="B114" s="57">
        <v>115</v>
      </c>
      <c r="C114" s="57">
        <v>113</v>
      </c>
      <c r="D114" s="85">
        <f>C114*100/B114</f>
        <v>98.260869565217391</v>
      </c>
      <c r="E114" s="68">
        <f>D114-75</f>
        <v>23.260869565217391</v>
      </c>
    </row>
    <row r="115" spans="1:5" customFormat="1" ht="15.75" hidden="1">
      <c r="A115" s="49" t="s">
        <v>65</v>
      </c>
      <c r="B115" s="72">
        <f>B116+B117</f>
        <v>0</v>
      </c>
      <c r="C115" s="72">
        <f>C116+C117</f>
        <v>0</v>
      </c>
      <c r="D115" s="85" t="e">
        <f>C115*100/B115</f>
        <v>#DIV/0!</v>
      </c>
      <c r="E115" s="68" t="e">
        <f>D115-75</f>
        <v>#DIV/0!</v>
      </c>
    </row>
    <row r="116" spans="1:5" customFormat="1" ht="15.75" hidden="1">
      <c r="A116" s="51" t="s">
        <v>5</v>
      </c>
      <c r="B116" s="35"/>
      <c r="C116" s="35"/>
      <c r="D116" s="85" t="e">
        <f>C116*100/B116</f>
        <v>#DIV/0!</v>
      </c>
      <c r="E116" s="68" t="e">
        <f>D116-75</f>
        <v>#DIV/0!</v>
      </c>
    </row>
    <row r="117" spans="1:5" customFormat="1" ht="15.75" hidden="1">
      <c r="A117" s="51" t="s">
        <v>1</v>
      </c>
      <c r="B117" s="35"/>
      <c r="C117" s="35"/>
      <c r="D117" s="85" t="e">
        <f>C117*100/B117</f>
        <v>#DIV/0!</v>
      </c>
      <c r="E117" s="68" t="e">
        <f>D117-75</f>
        <v>#DIV/0!</v>
      </c>
    </row>
    <row r="118" spans="1:5" customFormat="1" ht="31.5" hidden="1">
      <c r="A118" s="141" t="s">
        <v>64</v>
      </c>
      <c r="B118" s="140">
        <f>B119</f>
        <v>0</v>
      </c>
      <c r="C118" s="140">
        <f>C119</f>
        <v>0</v>
      </c>
      <c r="D118" s="139" t="e">
        <f>C118*100/B118</f>
        <v>#DIV/0!</v>
      </c>
      <c r="E118" s="138" t="e">
        <f>D118-75</f>
        <v>#DIV/0!</v>
      </c>
    </row>
    <row r="119" spans="1:5" customFormat="1" ht="15.75" hidden="1">
      <c r="A119" s="51" t="s">
        <v>24</v>
      </c>
      <c r="B119" s="57"/>
      <c r="C119" s="57"/>
      <c r="D119" s="62" t="e">
        <f>C119*100/B119</f>
        <v>#DIV/0!</v>
      </c>
      <c r="E119" s="61" t="e">
        <f>D119-75</f>
        <v>#DIV/0!</v>
      </c>
    </row>
    <row r="120" spans="1:5" customFormat="1" ht="15.75">
      <c r="A120" s="122" t="s">
        <v>63</v>
      </c>
      <c r="B120" s="121">
        <f>B121+B126+B131+B133+B136+B138</f>
        <v>12403</v>
      </c>
      <c r="C120" s="121">
        <f>C121+C126+C131+C133+C136+C138</f>
        <v>10740</v>
      </c>
      <c r="D120" s="128">
        <f>C120/B120*100</f>
        <v>86.591953559622667</v>
      </c>
      <c r="E120" s="119">
        <f>D120-75</f>
        <v>11.591953559622667</v>
      </c>
    </row>
    <row r="121" spans="1:5" customFormat="1" ht="15.75">
      <c r="A121" s="133" t="s">
        <v>62</v>
      </c>
      <c r="B121" s="72">
        <f>B122+B123+B124+B125</f>
        <v>11385</v>
      </c>
      <c r="C121" s="72">
        <f>C122+C123+C124+C125</f>
        <v>9755</v>
      </c>
      <c r="D121" s="71">
        <f>C121*100/B121</f>
        <v>85.682916117698724</v>
      </c>
      <c r="E121" s="82">
        <f>D121-75</f>
        <v>10.682916117698724</v>
      </c>
    </row>
    <row r="122" spans="1:5" customFormat="1" ht="15.75">
      <c r="A122" s="51" t="s">
        <v>5</v>
      </c>
      <c r="B122" s="57">
        <v>6153</v>
      </c>
      <c r="C122" s="57">
        <v>5073</v>
      </c>
      <c r="D122" s="69">
        <f>C122*100/B122</f>
        <v>82.447586543149683</v>
      </c>
      <c r="E122" s="68">
        <f>D122-75</f>
        <v>7.4475865431496828</v>
      </c>
    </row>
    <row r="123" spans="1:5" customFormat="1" ht="15.75">
      <c r="A123" s="51" t="s">
        <v>3</v>
      </c>
      <c r="B123" s="57">
        <v>2171</v>
      </c>
      <c r="C123" s="57">
        <v>1923</v>
      </c>
      <c r="D123" s="69">
        <f>C123*100/B123</f>
        <v>88.576692768309542</v>
      </c>
      <c r="E123" s="68">
        <f>D123-75</f>
        <v>13.576692768309542</v>
      </c>
    </row>
    <row r="124" spans="1:5" customFormat="1" ht="15.75">
      <c r="A124" s="51" t="s">
        <v>1</v>
      </c>
      <c r="B124" s="57">
        <v>1159</v>
      </c>
      <c r="C124" s="57">
        <v>1039</v>
      </c>
      <c r="D124" s="69">
        <f>C124*100/B124</f>
        <v>89.646246764452115</v>
      </c>
      <c r="E124" s="68">
        <f>D124-75</f>
        <v>14.646246764452115</v>
      </c>
    </row>
    <row r="125" spans="1:5" customFormat="1" ht="15.75">
      <c r="A125" s="51" t="s">
        <v>24</v>
      </c>
      <c r="B125" s="57">
        <v>1902</v>
      </c>
      <c r="C125" s="57">
        <v>1720</v>
      </c>
      <c r="D125" s="80">
        <f>C125*100/B125</f>
        <v>90.431125131440595</v>
      </c>
      <c r="E125" s="127">
        <f>D125-75</f>
        <v>15.431125131440595</v>
      </c>
    </row>
    <row r="126" spans="1:5" customFormat="1" ht="15.75">
      <c r="A126" s="49" t="s">
        <v>61</v>
      </c>
      <c r="B126" s="72">
        <f>B127+B128+B129+B130</f>
        <v>506</v>
      </c>
      <c r="C126" s="72">
        <f>C127+C128+C129+C130</f>
        <v>478</v>
      </c>
      <c r="D126" s="71">
        <f>C126*100/B126</f>
        <v>94.466403162055343</v>
      </c>
      <c r="E126" s="82">
        <f>D126-75</f>
        <v>19.466403162055343</v>
      </c>
    </row>
    <row r="127" spans="1:5" customFormat="1" ht="15.75">
      <c r="A127" s="51" t="s">
        <v>5</v>
      </c>
      <c r="B127" s="57">
        <v>178</v>
      </c>
      <c r="C127" s="57">
        <v>162</v>
      </c>
      <c r="D127" s="69">
        <f>C127*100/B127</f>
        <v>91.011235955056179</v>
      </c>
      <c r="E127" s="68">
        <f>D127-75</f>
        <v>16.011235955056179</v>
      </c>
    </row>
    <row r="128" spans="1:5" customFormat="1" ht="17.25" customHeight="1">
      <c r="A128" s="51" t="s">
        <v>3</v>
      </c>
      <c r="B128" s="57">
        <v>172</v>
      </c>
      <c r="C128" s="57">
        <v>161</v>
      </c>
      <c r="D128" s="69">
        <f>C128*100/B128</f>
        <v>93.604651162790702</v>
      </c>
      <c r="E128" s="68">
        <f>D128-75</f>
        <v>18.604651162790702</v>
      </c>
    </row>
    <row r="129" spans="1:5" customFormat="1" ht="16.5" customHeight="1">
      <c r="A129" s="51" t="s">
        <v>1</v>
      </c>
      <c r="B129" s="57">
        <v>155</v>
      </c>
      <c r="C129" s="57">
        <v>154</v>
      </c>
      <c r="D129" s="69">
        <f>C129*100/B129</f>
        <v>99.354838709677423</v>
      </c>
      <c r="E129" s="68">
        <f>D129-75</f>
        <v>24.354838709677423</v>
      </c>
    </row>
    <row r="130" spans="1:5" customFormat="1" ht="21" customHeight="1">
      <c r="A130" s="51" t="s">
        <v>24</v>
      </c>
      <c r="B130" s="57">
        <v>1</v>
      </c>
      <c r="C130" s="57">
        <v>1</v>
      </c>
      <c r="D130" s="69">
        <f>C130*100/B130</f>
        <v>100</v>
      </c>
      <c r="E130" s="68">
        <f>D130-75</f>
        <v>25</v>
      </c>
    </row>
    <row r="131" spans="1:5" customFormat="1" ht="15.75">
      <c r="A131" s="49" t="s">
        <v>60</v>
      </c>
      <c r="B131" s="48">
        <f>B132</f>
        <v>9</v>
      </c>
      <c r="C131" s="48">
        <f>C132</f>
        <v>8</v>
      </c>
      <c r="D131" s="136">
        <f>C131*100/B131</f>
        <v>88.888888888888886</v>
      </c>
      <c r="E131" s="59">
        <f>D131-75</f>
        <v>13.888888888888886</v>
      </c>
    </row>
    <row r="132" spans="1:5" customFormat="1" ht="18.75" customHeight="1">
      <c r="A132" s="51" t="s">
        <v>5</v>
      </c>
      <c r="B132" s="57">
        <v>9</v>
      </c>
      <c r="C132" s="57">
        <v>8</v>
      </c>
      <c r="D132" s="132">
        <f>C132*100/B132</f>
        <v>88.888888888888886</v>
      </c>
      <c r="E132" s="137">
        <f>D132-75</f>
        <v>13.888888888888886</v>
      </c>
    </row>
    <row r="133" spans="1:5" customFormat="1" ht="15.75">
      <c r="A133" s="49" t="s">
        <v>59</v>
      </c>
      <c r="B133" s="131">
        <f>B134+B135</f>
        <v>29</v>
      </c>
      <c r="C133" s="131">
        <f>C134+C135</f>
        <v>25</v>
      </c>
      <c r="D133" s="71">
        <f>C133*100/B133</f>
        <v>86.206896551724142</v>
      </c>
      <c r="E133" s="82">
        <f>D133-75</f>
        <v>11.206896551724142</v>
      </c>
    </row>
    <row r="134" spans="1:5" customFormat="1" ht="15.75">
      <c r="A134" s="51" t="s">
        <v>5</v>
      </c>
      <c r="B134" s="57">
        <v>29</v>
      </c>
      <c r="C134" s="57">
        <v>25</v>
      </c>
      <c r="D134" s="62">
        <f>C134*100/B134</f>
        <v>86.206896551724142</v>
      </c>
      <c r="E134" s="61">
        <f>D134-75</f>
        <v>11.206896551724142</v>
      </c>
    </row>
    <row r="135" spans="1:5" customFormat="1" ht="15.75" hidden="1">
      <c r="A135" s="51" t="s">
        <v>1</v>
      </c>
      <c r="B135" s="57"/>
      <c r="C135" s="57"/>
      <c r="D135" s="62" t="e">
        <f>C135*100/B135</f>
        <v>#DIV/0!</v>
      </c>
      <c r="E135" s="61" t="e">
        <f>D135-75</f>
        <v>#DIV/0!</v>
      </c>
    </row>
    <row r="136" spans="1:5" customFormat="1" ht="15.75">
      <c r="A136" s="49" t="s">
        <v>58</v>
      </c>
      <c r="B136" s="48">
        <f>B137</f>
        <v>182</v>
      </c>
      <c r="C136" s="48">
        <f>C137</f>
        <v>182</v>
      </c>
      <c r="D136" s="60">
        <f>C136*100/B136</f>
        <v>100</v>
      </c>
      <c r="E136" s="59">
        <f>D136-75</f>
        <v>25</v>
      </c>
    </row>
    <row r="137" spans="1:5" customFormat="1" ht="15.75">
      <c r="A137" s="51" t="s">
        <v>5</v>
      </c>
      <c r="B137" s="57">
        <v>182</v>
      </c>
      <c r="C137" s="57">
        <v>182</v>
      </c>
      <c r="D137" s="80">
        <f>C137*100/B137</f>
        <v>100</v>
      </c>
      <c r="E137" s="61">
        <f>D137-75</f>
        <v>25</v>
      </c>
    </row>
    <row r="138" spans="1:5" customFormat="1" ht="31.5">
      <c r="A138" s="67" t="s">
        <v>57</v>
      </c>
      <c r="B138" s="131">
        <f>B139+B140</f>
        <v>292</v>
      </c>
      <c r="C138" s="131">
        <f>C139+C140</f>
        <v>292</v>
      </c>
      <c r="D138" s="71">
        <f>C138*100/B138</f>
        <v>100</v>
      </c>
      <c r="E138" s="82">
        <f>D138-75</f>
        <v>25</v>
      </c>
    </row>
    <row r="139" spans="1:5" customFormat="1" ht="15.75">
      <c r="A139" s="51" t="s">
        <v>3</v>
      </c>
      <c r="B139" s="57">
        <v>172</v>
      </c>
      <c r="C139" s="57">
        <v>172</v>
      </c>
      <c r="D139" s="69">
        <f>C139*100/B139</f>
        <v>100</v>
      </c>
      <c r="E139" s="68">
        <f>D139-75</f>
        <v>25</v>
      </c>
    </row>
    <row r="140" spans="1:5" customFormat="1" ht="15.75">
      <c r="A140" s="51" t="s">
        <v>1</v>
      </c>
      <c r="B140" s="57">
        <v>120</v>
      </c>
      <c r="C140" s="57">
        <v>120</v>
      </c>
      <c r="D140" s="69">
        <f>C140*100/B140</f>
        <v>100</v>
      </c>
      <c r="E140" s="96">
        <f>D140-75</f>
        <v>25</v>
      </c>
    </row>
    <row r="141" spans="1:5" customFormat="1" ht="15.75">
      <c r="A141" s="122" t="s">
        <v>56</v>
      </c>
      <c r="B141" s="121">
        <f>B142+B144</f>
        <v>2498</v>
      </c>
      <c r="C141" s="121">
        <f>C142+C144</f>
        <v>2343</v>
      </c>
      <c r="D141" s="128">
        <f>C141*100/B141</f>
        <v>93.795036028823063</v>
      </c>
      <c r="E141" s="119">
        <f>D141-75</f>
        <v>18.795036028823063</v>
      </c>
    </row>
    <row r="142" spans="1:5" customFormat="1" ht="15.75">
      <c r="A142" s="133" t="s">
        <v>55</v>
      </c>
      <c r="B142" s="72">
        <f>B143</f>
        <v>100</v>
      </c>
      <c r="C142" s="72">
        <f>C143</f>
        <v>100</v>
      </c>
      <c r="D142" s="136">
        <f>C142*100/B142</f>
        <v>100</v>
      </c>
      <c r="E142" s="135">
        <f>D142-75</f>
        <v>25</v>
      </c>
    </row>
    <row r="143" spans="1:5" customFormat="1" ht="15.75">
      <c r="A143" s="134" t="s">
        <v>5</v>
      </c>
      <c r="B143" s="81">
        <v>100</v>
      </c>
      <c r="C143" s="81">
        <v>100</v>
      </c>
      <c r="D143" s="80">
        <f>C143*100/B143</f>
        <v>100</v>
      </c>
      <c r="E143" s="127">
        <f>D143-75</f>
        <v>25</v>
      </c>
    </row>
    <row r="144" spans="1:5" customFormat="1" ht="15.75">
      <c r="A144" s="133" t="s">
        <v>54</v>
      </c>
      <c r="B144" s="72">
        <f>B145+B146+B147+B148</f>
        <v>2398</v>
      </c>
      <c r="C144" s="72">
        <f>C145+C146+C147+C148</f>
        <v>2243</v>
      </c>
      <c r="D144" s="71">
        <f>C144*100/B144</f>
        <v>93.536280233527947</v>
      </c>
      <c r="E144" s="82">
        <f>D144-75</f>
        <v>18.536280233527947</v>
      </c>
    </row>
    <row r="145" spans="1:5" customFormat="1" ht="15.75">
      <c r="A145" s="51" t="s">
        <v>5</v>
      </c>
      <c r="B145" s="57">
        <v>1114</v>
      </c>
      <c r="C145" s="57">
        <v>1025</v>
      </c>
      <c r="D145" s="69">
        <f>C145*100/B145</f>
        <v>92.010771992818675</v>
      </c>
      <c r="E145" s="68">
        <f>D145-75</f>
        <v>17.010771992818675</v>
      </c>
    </row>
    <row r="146" spans="1:5" customFormat="1" ht="15.75">
      <c r="A146" s="51" t="s">
        <v>3</v>
      </c>
      <c r="B146" s="57">
        <v>468</v>
      </c>
      <c r="C146" s="57">
        <v>434</v>
      </c>
      <c r="D146" s="69">
        <f>C146*100/B146</f>
        <v>92.73504273504274</v>
      </c>
      <c r="E146" s="68">
        <f>D146-75</f>
        <v>17.73504273504274</v>
      </c>
    </row>
    <row r="147" spans="1:5" customFormat="1" ht="15.75">
      <c r="A147" s="51" t="s">
        <v>1</v>
      </c>
      <c r="B147" s="57">
        <v>520</v>
      </c>
      <c r="C147" s="57">
        <v>500</v>
      </c>
      <c r="D147" s="69">
        <f>C147*100/B147</f>
        <v>96.15384615384616</v>
      </c>
      <c r="E147" s="68">
        <f>D147-75</f>
        <v>21.15384615384616</v>
      </c>
    </row>
    <row r="148" spans="1:5" customFormat="1" ht="15.75">
      <c r="A148" s="51" t="s">
        <v>24</v>
      </c>
      <c r="B148" s="57">
        <v>296</v>
      </c>
      <c r="C148" s="57">
        <v>284</v>
      </c>
      <c r="D148" s="132">
        <f>C148*100/B148</f>
        <v>95.945945945945951</v>
      </c>
      <c r="E148" s="127">
        <f>D148-75</f>
        <v>20.945945945945951</v>
      </c>
    </row>
    <row r="149" spans="1:5" customFormat="1" ht="15.75">
      <c r="A149" s="122" t="s">
        <v>53</v>
      </c>
      <c r="B149" s="121">
        <f>B150+B155</f>
        <v>1967</v>
      </c>
      <c r="C149" s="121">
        <f>C150+C155</f>
        <v>1766</v>
      </c>
      <c r="D149" s="128">
        <f>C149*100/B149</f>
        <v>89.781392984239957</v>
      </c>
      <c r="E149" s="119">
        <f>D149-75</f>
        <v>14.781392984239957</v>
      </c>
    </row>
    <row r="150" spans="1:5" customFormat="1" ht="15.75">
      <c r="A150" s="41" t="s">
        <v>52</v>
      </c>
      <c r="B150" s="72">
        <f>B151+B152+B153+B154</f>
        <v>1768</v>
      </c>
      <c r="C150" s="72">
        <f>C151+C152+C153+C154</f>
        <v>1578</v>
      </c>
      <c r="D150" s="71">
        <f>C150*100/B150</f>
        <v>89.25339366515837</v>
      </c>
      <c r="E150" s="82">
        <f>D150-75</f>
        <v>14.25339366515837</v>
      </c>
    </row>
    <row r="151" spans="1:5" customFormat="1" ht="15.75">
      <c r="A151" s="51" t="s">
        <v>5</v>
      </c>
      <c r="B151" s="57">
        <v>1188</v>
      </c>
      <c r="C151" s="57">
        <v>1019</v>
      </c>
      <c r="D151" s="69">
        <f>C151*100/B151</f>
        <v>85.774410774410768</v>
      </c>
      <c r="E151" s="68">
        <f>D151-75</f>
        <v>10.774410774410768</v>
      </c>
    </row>
    <row r="152" spans="1:5" customFormat="1" ht="15.75">
      <c r="A152" s="51" t="s">
        <v>3</v>
      </c>
      <c r="B152" s="57">
        <v>205</v>
      </c>
      <c r="C152" s="57">
        <v>198</v>
      </c>
      <c r="D152" s="69">
        <f>C152*100/B152</f>
        <v>96.58536585365853</v>
      </c>
      <c r="E152" s="68">
        <f>D152-75</f>
        <v>21.58536585365853</v>
      </c>
    </row>
    <row r="153" spans="1:5" customFormat="1" ht="15.75" customHeight="1">
      <c r="A153" s="51" t="s">
        <v>1</v>
      </c>
      <c r="B153" s="57">
        <v>137</v>
      </c>
      <c r="C153" s="57">
        <v>133</v>
      </c>
      <c r="D153" s="69">
        <f>C153*100/B153</f>
        <v>97.080291970802918</v>
      </c>
      <c r="E153" s="68">
        <f>D153-75</f>
        <v>22.080291970802918</v>
      </c>
    </row>
    <row r="154" spans="1:5" customFormat="1" ht="15.75" customHeight="1">
      <c r="A154" s="51" t="s">
        <v>24</v>
      </c>
      <c r="B154" s="57">
        <v>238</v>
      </c>
      <c r="C154" s="57">
        <v>228</v>
      </c>
      <c r="D154" s="80">
        <f>C154*100/B154</f>
        <v>95.798319327731093</v>
      </c>
      <c r="E154" s="61">
        <f>D154-75</f>
        <v>20.798319327731093</v>
      </c>
    </row>
    <row r="155" spans="1:5" customFormat="1" ht="15.75" customHeight="1">
      <c r="A155" s="52" t="s">
        <v>51</v>
      </c>
      <c r="B155" s="131">
        <f>B156+B157</f>
        <v>199</v>
      </c>
      <c r="C155" s="131">
        <f>C156+C157</f>
        <v>188</v>
      </c>
      <c r="D155" s="130">
        <f>C155*100/B155</f>
        <v>94.472361809045225</v>
      </c>
      <c r="E155" s="82">
        <f>D155-75</f>
        <v>19.472361809045225</v>
      </c>
    </row>
    <row r="156" spans="1:5" customFormat="1" ht="15.75">
      <c r="A156" s="51" t="s">
        <v>5</v>
      </c>
      <c r="B156" s="57">
        <v>199</v>
      </c>
      <c r="C156" s="57">
        <v>188</v>
      </c>
      <c r="D156" s="69">
        <f>C156*100/B156</f>
        <v>94.472361809045225</v>
      </c>
      <c r="E156" s="68">
        <f>D156-75</f>
        <v>19.472361809045225</v>
      </c>
    </row>
    <row r="157" spans="1:5" customFormat="1" ht="15.75" hidden="1">
      <c r="A157" s="51" t="s">
        <v>24</v>
      </c>
      <c r="B157" s="57"/>
      <c r="C157" s="57"/>
      <c r="D157" s="69" t="e">
        <f>C157*100/B157</f>
        <v>#DIV/0!</v>
      </c>
      <c r="E157" s="68" t="e">
        <f>D157-75</f>
        <v>#DIV/0!</v>
      </c>
    </row>
    <row r="158" spans="1:5" customFormat="1" ht="15.75">
      <c r="A158" s="122" t="s">
        <v>50</v>
      </c>
      <c r="B158" s="121">
        <f>B159+B164+B166</f>
        <v>1757</v>
      </c>
      <c r="C158" s="121">
        <f>C159+C164+C166</f>
        <v>1605</v>
      </c>
      <c r="D158" s="120">
        <f>C158*100/B158</f>
        <v>91.348890153671036</v>
      </c>
      <c r="E158" s="119">
        <f>D158-75</f>
        <v>16.348890153671036</v>
      </c>
    </row>
    <row r="159" spans="1:5" customFormat="1" ht="15.75">
      <c r="A159" s="49" t="s">
        <v>49</v>
      </c>
      <c r="B159" s="72">
        <f>B160+B161+B162+B163</f>
        <v>1577</v>
      </c>
      <c r="C159" s="72">
        <f>C160+C161+C162+C163</f>
        <v>1431</v>
      </c>
      <c r="D159" s="71">
        <f>C159*100/B159</f>
        <v>90.741915028535189</v>
      </c>
      <c r="E159" s="82">
        <f>D159-75</f>
        <v>15.741915028535189</v>
      </c>
    </row>
    <row r="160" spans="1:5" customFormat="1" ht="15.75">
      <c r="A160" s="51" t="s">
        <v>5</v>
      </c>
      <c r="B160" s="57">
        <v>561</v>
      </c>
      <c r="C160" s="57">
        <v>486</v>
      </c>
      <c r="D160" s="69">
        <f>C160*100/B160</f>
        <v>86.631016042780743</v>
      </c>
      <c r="E160" s="68">
        <f>D160-75</f>
        <v>11.631016042780743</v>
      </c>
    </row>
    <row r="161" spans="1:5" customFormat="1" ht="15.75">
      <c r="A161" s="51" t="s">
        <v>3</v>
      </c>
      <c r="B161" s="57">
        <v>327</v>
      </c>
      <c r="C161" s="57">
        <v>307</v>
      </c>
      <c r="D161" s="69">
        <f>C161*100/B161</f>
        <v>93.883792048929664</v>
      </c>
      <c r="E161" s="68">
        <f>D161-75</f>
        <v>18.883792048929664</v>
      </c>
    </row>
    <row r="162" spans="1:5" customFormat="1" ht="15.75">
      <c r="A162" s="51" t="s">
        <v>1</v>
      </c>
      <c r="B162" s="57">
        <v>306</v>
      </c>
      <c r="C162" s="57">
        <v>290</v>
      </c>
      <c r="D162" s="69">
        <f>C162*100/B162</f>
        <v>94.771241830065364</v>
      </c>
      <c r="E162" s="68">
        <f>D162-75</f>
        <v>19.771241830065364</v>
      </c>
    </row>
    <row r="163" spans="1:5" customFormat="1" ht="15.75">
      <c r="A163" s="51" t="s">
        <v>24</v>
      </c>
      <c r="B163" s="57">
        <v>383</v>
      </c>
      <c r="C163" s="57">
        <v>348</v>
      </c>
      <c r="D163" s="80">
        <f>C163*100/B163</f>
        <v>90.861618798955618</v>
      </c>
      <c r="E163" s="61">
        <f>D163-75</f>
        <v>15.861618798955618</v>
      </c>
    </row>
    <row r="164" spans="1:5" customFormat="1" ht="15.75">
      <c r="A164" s="49" t="s">
        <v>48</v>
      </c>
      <c r="B164" s="72">
        <f>B165</f>
        <v>180</v>
      </c>
      <c r="C164" s="72">
        <f>C165</f>
        <v>174</v>
      </c>
      <c r="D164" s="71">
        <f>C164*100/B164</f>
        <v>96.666666666666671</v>
      </c>
      <c r="E164" s="82">
        <f>D164-75</f>
        <v>21.666666666666671</v>
      </c>
    </row>
    <row r="165" spans="1:5" customFormat="1" ht="15.75">
      <c r="A165" s="51" t="s">
        <v>5</v>
      </c>
      <c r="B165" s="57">
        <v>180</v>
      </c>
      <c r="C165" s="57">
        <v>174</v>
      </c>
      <c r="D165" s="69">
        <f>C165*100/B165</f>
        <v>96.666666666666671</v>
      </c>
      <c r="E165" s="68">
        <f>D165-75</f>
        <v>21.666666666666671</v>
      </c>
    </row>
    <row r="166" spans="1:5" customFormat="1" ht="15.75" hidden="1">
      <c r="A166" s="49" t="s">
        <v>47</v>
      </c>
      <c r="B166" s="65">
        <f>B167</f>
        <v>0</v>
      </c>
      <c r="C166" s="65">
        <f>C167</f>
        <v>0</v>
      </c>
      <c r="D166" s="129" t="e">
        <f>C166*100/B166</f>
        <v>#DIV/0!</v>
      </c>
      <c r="E166" s="63" t="e">
        <f>D166-75</f>
        <v>#DIV/0!</v>
      </c>
    </row>
    <row r="167" spans="1:5" customFormat="1" ht="15.75" hidden="1">
      <c r="A167" s="51" t="s">
        <v>5</v>
      </c>
      <c r="B167" s="57"/>
      <c r="C167" s="57"/>
      <c r="D167" s="80" t="e">
        <f>C167*100/B167</f>
        <v>#DIV/0!</v>
      </c>
      <c r="E167" s="61" t="e">
        <f>D167-75</f>
        <v>#DIV/0!</v>
      </c>
    </row>
    <row r="168" spans="1:5" customFormat="1" ht="15.75">
      <c r="A168" s="122" t="s">
        <v>46</v>
      </c>
      <c r="B168" s="121">
        <f>B169</f>
        <v>1030</v>
      </c>
      <c r="C168" s="121">
        <f>C169</f>
        <v>965</v>
      </c>
      <c r="D168" s="128">
        <f>C168*100/B168</f>
        <v>93.689320388349515</v>
      </c>
      <c r="E168" s="119">
        <f>D168-75</f>
        <v>18.689320388349515</v>
      </c>
    </row>
    <row r="169" spans="1:5" customFormat="1" ht="15.75">
      <c r="A169" s="41" t="s">
        <v>45</v>
      </c>
      <c r="B169" s="72">
        <f>B170+B171+B172+B173</f>
        <v>1030</v>
      </c>
      <c r="C169" s="72">
        <f>C170+C171+C172+C173</f>
        <v>965</v>
      </c>
      <c r="D169" s="71">
        <f>C169*100/B169</f>
        <v>93.689320388349515</v>
      </c>
      <c r="E169" s="82">
        <f>D169-75</f>
        <v>18.689320388349515</v>
      </c>
    </row>
    <row r="170" spans="1:5" customFormat="1" ht="15.75">
      <c r="A170" s="51" t="s">
        <v>5</v>
      </c>
      <c r="B170" s="57">
        <v>280</v>
      </c>
      <c r="C170" s="57">
        <v>238</v>
      </c>
      <c r="D170" s="69">
        <f>C170*100/B170</f>
        <v>85</v>
      </c>
      <c r="E170" s="68">
        <f>D170-75</f>
        <v>10</v>
      </c>
    </row>
    <row r="171" spans="1:5" customFormat="1" ht="15.75">
      <c r="A171" s="51" t="s">
        <v>3</v>
      </c>
      <c r="B171" s="57">
        <v>283</v>
      </c>
      <c r="C171" s="57">
        <v>272</v>
      </c>
      <c r="D171" s="69">
        <f>C171*100/B171</f>
        <v>96.113074204946997</v>
      </c>
      <c r="E171" s="68">
        <f>D171-75</f>
        <v>21.113074204946997</v>
      </c>
    </row>
    <row r="172" spans="1:5" customFormat="1" ht="15.75">
      <c r="A172" s="51" t="s">
        <v>1</v>
      </c>
      <c r="B172" s="57">
        <v>230</v>
      </c>
      <c r="C172" s="57">
        <v>224</v>
      </c>
      <c r="D172" s="69">
        <f>C172*100/B172</f>
        <v>97.391304347826093</v>
      </c>
      <c r="E172" s="68">
        <f>D172-75</f>
        <v>22.391304347826093</v>
      </c>
    </row>
    <row r="173" spans="1:5" customFormat="1" ht="15.75">
      <c r="A173" s="51" t="s">
        <v>24</v>
      </c>
      <c r="B173" s="57">
        <v>237</v>
      </c>
      <c r="C173" s="57">
        <v>231</v>
      </c>
      <c r="D173" s="80">
        <f>C173*100/B173</f>
        <v>97.468354430379748</v>
      </c>
      <c r="E173" s="127">
        <f>D173-75</f>
        <v>22.468354430379748</v>
      </c>
    </row>
    <row r="174" spans="1:5" customFormat="1" ht="15.75">
      <c r="A174" s="122" t="s">
        <v>44</v>
      </c>
      <c r="B174" s="121">
        <f>B175+B180</f>
        <v>1524</v>
      </c>
      <c r="C174" s="121">
        <f>C175+C180</f>
        <v>1358</v>
      </c>
      <c r="D174" s="120">
        <f>C174*100/B174</f>
        <v>89.107611548556434</v>
      </c>
      <c r="E174" s="119">
        <f>D174-75</f>
        <v>14.107611548556434</v>
      </c>
    </row>
    <row r="175" spans="1:5" customFormat="1" ht="15.75">
      <c r="A175" s="41" t="s">
        <v>43</v>
      </c>
      <c r="B175" s="72">
        <f>B176+B177+B178+B179</f>
        <v>1524</v>
      </c>
      <c r="C175" s="72">
        <f>C176+C177+C178+C179</f>
        <v>1358</v>
      </c>
      <c r="D175" s="71">
        <f>C175*100/B175</f>
        <v>89.107611548556434</v>
      </c>
      <c r="E175" s="82">
        <f>D175-75</f>
        <v>14.107611548556434</v>
      </c>
    </row>
    <row r="176" spans="1:5" customFormat="1" ht="15.75">
      <c r="A176" s="51" t="s">
        <v>5</v>
      </c>
      <c r="B176" s="57">
        <v>504</v>
      </c>
      <c r="C176" s="57">
        <v>441</v>
      </c>
      <c r="D176" s="69">
        <f>C176*100/B176</f>
        <v>87.5</v>
      </c>
      <c r="E176" s="68">
        <f>D176-75</f>
        <v>12.5</v>
      </c>
    </row>
    <row r="177" spans="1:6" customFormat="1" ht="15.75">
      <c r="A177" s="51" t="s">
        <v>3</v>
      </c>
      <c r="B177" s="57">
        <v>555</v>
      </c>
      <c r="C177" s="57">
        <v>488</v>
      </c>
      <c r="D177" s="69">
        <f>C177*100/B177</f>
        <v>87.927927927927925</v>
      </c>
      <c r="E177" s="68">
        <f>D177-75</f>
        <v>12.927927927927925</v>
      </c>
      <c r="F177" s="1"/>
    </row>
    <row r="178" spans="1:6" customFormat="1" ht="15.75">
      <c r="A178" s="51" t="s">
        <v>1</v>
      </c>
      <c r="B178" s="57">
        <v>304</v>
      </c>
      <c r="C178" s="57">
        <v>276</v>
      </c>
      <c r="D178" s="69">
        <f>C178*100/B178</f>
        <v>90.78947368421052</v>
      </c>
      <c r="E178" s="68">
        <f>D178-75</f>
        <v>15.78947368421052</v>
      </c>
      <c r="F178" s="1"/>
    </row>
    <row r="179" spans="1:6" customFormat="1" ht="15.75">
      <c r="A179" s="51" t="s">
        <v>24</v>
      </c>
      <c r="B179" s="57">
        <v>161</v>
      </c>
      <c r="C179" s="57">
        <v>153</v>
      </c>
      <c r="D179" s="80">
        <f>C179*100/B179</f>
        <v>95.031055900621112</v>
      </c>
      <c r="E179" s="61">
        <f>D179-75</f>
        <v>20.031055900621112</v>
      </c>
      <c r="F179" s="1"/>
    </row>
    <row r="180" spans="1:6" customFormat="1" ht="15.75" hidden="1">
      <c r="A180" s="54" t="s">
        <v>42</v>
      </c>
      <c r="B180" s="126">
        <f>B181</f>
        <v>0</v>
      </c>
      <c r="C180" s="126">
        <f>C181</f>
        <v>0</v>
      </c>
      <c r="D180" s="125" t="e">
        <f>C180*100/B180</f>
        <v>#DIV/0!</v>
      </c>
      <c r="E180" s="124" t="e">
        <f>D180-75</f>
        <v>#DIV/0!</v>
      </c>
      <c r="F180" s="1"/>
    </row>
    <row r="181" spans="1:6" customFormat="1" ht="15.75" hidden="1">
      <c r="A181" s="51" t="s">
        <v>5</v>
      </c>
      <c r="B181" s="57"/>
      <c r="C181" s="57"/>
      <c r="D181" s="80" t="e">
        <f>C181*100/B181</f>
        <v>#DIV/0!</v>
      </c>
      <c r="E181" s="61" t="e">
        <f>D181-75</f>
        <v>#DIV/0!</v>
      </c>
      <c r="F181" s="1"/>
    </row>
    <row r="182" spans="1:6" customFormat="1" ht="15.75">
      <c r="A182" s="122" t="s">
        <v>41</v>
      </c>
      <c r="B182" s="121">
        <f>B183</f>
        <v>2623</v>
      </c>
      <c r="C182" s="121">
        <f>C183</f>
        <v>2537</v>
      </c>
      <c r="D182" s="120">
        <f>C182*100/B182</f>
        <v>96.721311475409834</v>
      </c>
      <c r="E182" s="119">
        <f>D182-75</f>
        <v>21.721311475409834</v>
      </c>
      <c r="F182" s="1"/>
    </row>
    <row r="183" spans="1:6" customFormat="1" ht="15.75">
      <c r="A183" s="41" t="s">
        <v>40</v>
      </c>
      <c r="B183" s="72">
        <f>B184+B185+B186+B191</f>
        <v>2623</v>
      </c>
      <c r="C183" s="72">
        <f>C184+C185+C186+C191</f>
        <v>2537</v>
      </c>
      <c r="D183" s="71">
        <f>D182</f>
        <v>96.721311475409834</v>
      </c>
      <c r="E183" s="82">
        <f>D183-75</f>
        <v>21.721311475409834</v>
      </c>
      <c r="F183" s="1"/>
    </row>
    <row r="184" spans="1:6" customFormat="1" ht="15.75">
      <c r="A184" s="51" t="s">
        <v>5</v>
      </c>
      <c r="B184" s="57">
        <v>1587</v>
      </c>
      <c r="C184" s="57">
        <v>1532</v>
      </c>
      <c r="D184" s="69">
        <f>C184*100/B184</f>
        <v>96.534341524889726</v>
      </c>
      <c r="E184" s="68">
        <f>D184-75</f>
        <v>21.534341524889726</v>
      </c>
      <c r="F184" s="1"/>
    </row>
    <row r="185" spans="1:6" customFormat="1" ht="15.75">
      <c r="A185" s="51" t="s">
        <v>3</v>
      </c>
      <c r="B185" s="57">
        <v>580</v>
      </c>
      <c r="C185" s="57">
        <v>559</v>
      </c>
      <c r="D185" s="69">
        <f>C185*100/B185</f>
        <v>96.379310344827587</v>
      </c>
      <c r="E185" s="68">
        <f>D185-75</f>
        <v>21.379310344827587</v>
      </c>
      <c r="F185" s="1"/>
    </row>
    <row r="186" spans="1:6" customFormat="1" ht="15.75">
      <c r="A186" s="51" t="s">
        <v>1</v>
      </c>
      <c r="B186" s="57">
        <v>201</v>
      </c>
      <c r="C186" s="57">
        <v>201</v>
      </c>
      <c r="D186" s="69">
        <f>C186*100/B186</f>
        <v>100</v>
      </c>
      <c r="E186" s="68">
        <f>D186-75</f>
        <v>25</v>
      </c>
      <c r="F186" s="1"/>
    </row>
    <row r="187" spans="1:6" customFormat="1" ht="15.75" hidden="1">
      <c r="A187" s="49" t="s">
        <v>39</v>
      </c>
      <c r="B187" s="72"/>
      <c r="C187" s="72"/>
      <c r="D187" s="69" t="e">
        <f>C187*100/B187</f>
        <v>#DIV/0!</v>
      </c>
      <c r="E187" s="68" t="e">
        <f>D187-75</f>
        <v>#DIV/0!</v>
      </c>
      <c r="F187" s="1"/>
    </row>
    <row r="188" spans="1:6" customFormat="1" ht="15.75" hidden="1">
      <c r="A188" s="51" t="s">
        <v>5</v>
      </c>
      <c r="B188" s="116"/>
      <c r="C188" s="116"/>
      <c r="D188" s="69" t="e">
        <f>C188*100/B188</f>
        <v>#DIV/0!</v>
      </c>
      <c r="E188" s="68" t="e">
        <f>D188-75</f>
        <v>#DIV/0!</v>
      </c>
      <c r="F188" s="1"/>
    </row>
    <row r="189" spans="1:6" customFormat="1" ht="15.75" hidden="1">
      <c r="A189" s="51" t="s">
        <v>3</v>
      </c>
      <c r="B189" s="116"/>
      <c r="C189" s="116"/>
      <c r="D189" s="69" t="e">
        <f>C189*100/B189</f>
        <v>#DIV/0!</v>
      </c>
      <c r="E189" s="68" t="e">
        <f>D189-75</f>
        <v>#DIV/0!</v>
      </c>
      <c r="F189" s="123"/>
    </row>
    <row r="190" spans="1:6" customFormat="1" ht="15.75" hidden="1">
      <c r="A190" s="51" t="s">
        <v>1</v>
      </c>
      <c r="B190" s="35"/>
      <c r="C190" s="35"/>
      <c r="D190" s="69" t="e">
        <f>C190*100/B190</f>
        <v>#DIV/0!</v>
      </c>
      <c r="E190" s="68" t="e">
        <f>D190-75</f>
        <v>#DIV/0!</v>
      </c>
      <c r="F190" s="1"/>
    </row>
    <row r="191" spans="1:6" customFormat="1" ht="15.75" customHeight="1">
      <c r="A191" s="51" t="s">
        <v>24</v>
      </c>
      <c r="B191" s="57">
        <v>255</v>
      </c>
      <c r="C191" s="57">
        <v>245</v>
      </c>
      <c r="D191" s="80">
        <f>C191*100/B191</f>
        <v>96.078431372549019</v>
      </c>
      <c r="E191" s="61">
        <f>D191-75</f>
        <v>21.078431372549019</v>
      </c>
      <c r="F191" s="1"/>
    </row>
    <row r="192" spans="1:6" customFormat="1" ht="18" customHeight="1">
      <c r="A192" s="122" t="s">
        <v>38</v>
      </c>
      <c r="B192" s="121">
        <f>B193</f>
        <v>1312</v>
      </c>
      <c r="C192" s="121">
        <f>C193</f>
        <v>1215</v>
      </c>
      <c r="D192" s="120">
        <f>C192*100/B192</f>
        <v>92.606707317073173</v>
      </c>
      <c r="E192" s="119">
        <f>D192-75</f>
        <v>17.606707317073173</v>
      </c>
      <c r="F192" s="1"/>
    </row>
    <row r="193" spans="1:5" customFormat="1" ht="15.75">
      <c r="A193" s="41" t="s">
        <v>37</v>
      </c>
      <c r="B193" s="72">
        <f>B194+B195+B196+B197</f>
        <v>1312</v>
      </c>
      <c r="C193" s="72">
        <f>C194+C195+C196+C197</f>
        <v>1215</v>
      </c>
      <c r="D193" s="71">
        <f>C193*100/B193</f>
        <v>92.606707317073173</v>
      </c>
      <c r="E193" s="82">
        <f>D193-75</f>
        <v>17.606707317073173</v>
      </c>
    </row>
    <row r="194" spans="1:5" customFormat="1" ht="15.75">
      <c r="A194" s="51" t="s">
        <v>5</v>
      </c>
      <c r="B194" s="57">
        <v>319</v>
      </c>
      <c r="C194" s="57">
        <v>296</v>
      </c>
      <c r="D194" s="69">
        <f>C194*100/B194</f>
        <v>92.789968652037615</v>
      </c>
      <c r="E194" s="68">
        <f>D194-75</f>
        <v>17.789968652037615</v>
      </c>
    </row>
    <row r="195" spans="1:5" customFormat="1" ht="15.75">
      <c r="A195" s="51" t="s">
        <v>3</v>
      </c>
      <c r="B195" s="57">
        <v>305</v>
      </c>
      <c r="C195" s="57">
        <v>268</v>
      </c>
      <c r="D195" s="69">
        <f>C195*100/B195</f>
        <v>87.868852459016395</v>
      </c>
      <c r="E195" s="68">
        <f>D195-75</f>
        <v>12.868852459016395</v>
      </c>
    </row>
    <row r="196" spans="1:5" customFormat="1" ht="15.75">
      <c r="A196" s="51" t="s">
        <v>1</v>
      </c>
      <c r="B196" s="57">
        <v>301</v>
      </c>
      <c r="C196" s="57">
        <v>286</v>
      </c>
      <c r="D196" s="69">
        <f>C196*100/B196</f>
        <v>95.016611295681059</v>
      </c>
      <c r="E196" s="68">
        <f>D196-75</f>
        <v>20.016611295681059</v>
      </c>
    </row>
    <row r="197" spans="1:5" customFormat="1" ht="15.75">
      <c r="A197" s="51" t="s">
        <v>24</v>
      </c>
      <c r="B197" s="57">
        <v>387</v>
      </c>
      <c r="C197" s="57">
        <v>365</v>
      </c>
      <c r="D197" s="80">
        <f>C197*100/B197</f>
        <v>94.315245478036175</v>
      </c>
      <c r="E197" s="61">
        <f>D197-75</f>
        <v>19.315245478036175</v>
      </c>
    </row>
    <row r="198" spans="1:5" customFormat="1" ht="15.75">
      <c r="A198" s="122" t="s">
        <v>36</v>
      </c>
      <c r="B198" s="121">
        <f>B199</f>
        <v>2244</v>
      </c>
      <c r="C198" s="121">
        <f>C199</f>
        <v>1735</v>
      </c>
      <c r="D198" s="120">
        <f>C198*100/B198</f>
        <v>77.317290552584666</v>
      </c>
      <c r="E198" s="119">
        <f>D198-75</f>
        <v>2.3172905525846659</v>
      </c>
    </row>
    <row r="199" spans="1:5" customFormat="1" ht="15.75">
      <c r="A199" s="41" t="s">
        <v>35</v>
      </c>
      <c r="B199" s="72">
        <f>B200+B201+B202+B203</f>
        <v>2244</v>
      </c>
      <c r="C199" s="72">
        <f>C200+C201+C202+C203</f>
        <v>1735</v>
      </c>
      <c r="D199" s="71">
        <f>C199*100/B199</f>
        <v>77.317290552584666</v>
      </c>
      <c r="E199" s="82">
        <f>D199-75</f>
        <v>2.3172905525846659</v>
      </c>
    </row>
    <row r="200" spans="1:5" customFormat="1" ht="15.75">
      <c r="A200" s="51" t="s">
        <v>5</v>
      </c>
      <c r="B200" s="57">
        <v>1493</v>
      </c>
      <c r="C200" s="57">
        <v>1033</v>
      </c>
      <c r="D200" s="69">
        <f>C200*100/B200</f>
        <v>69.189551239115872</v>
      </c>
      <c r="E200" s="68">
        <f>D200-75</f>
        <v>-5.8104487608841282</v>
      </c>
    </row>
    <row r="201" spans="1:5" customFormat="1" ht="15.75">
      <c r="A201" s="51" t="s">
        <v>3</v>
      </c>
      <c r="B201" s="57">
        <v>527</v>
      </c>
      <c r="C201" s="57">
        <v>487</v>
      </c>
      <c r="D201" s="69">
        <f>C201*100/B201</f>
        <v>92.409867172675519</v>
      </c>
      <c r="E201" s="68">
        <f>D201-75</f>
        <v>17.409867172675519</v>
      </c>
    </row>
    <row r="202" spans="1:5" customFormat="1" ht="15.75">
      <c r="A202" s="51" t="s">
        <v>1</v>
      </c>
      <c r="B202" s="57">
        <v>147</v>
      </c>
      <c r="C202" s="57">
        <v>142</v>
      </c>
      <c r="D202" s="69">
        <f>C202*100/B202</f>
        <v>96.598639455782319</v>
      </c>
      <c r="E202" s="68">
        <f>D202-75</f>
        <v>21.598639455782319</v>
      </c>
    </row>
    <row r="203" spans="1:5" customFormat="1" ht="15.75">
      <c r="A203" s="51" t="s">
        <v>24</v>
      </c>
      <c r="B203" s="57">
        <v>77</v>
      </c>
      <c r="C203" s="57">
        <v>73</v>
      </c>
      <c r="D203" s="80">
        <f>C203*100/B203</f>
        <v>94.805194805194802</v>
      </c>
      <c r="E203" s="61">
        <f>D203-75</f>
        <v>19.805194805194802</v>
      </c>
    </row>
    <row r="204" spans="1:5" customFormat="1" ht="15.75">
      <c r="A204" s="122" t="s">
        <v>34</v>
      </c>
      <c r="B204" s="121">
        <f>B205</f>
        <v>1379</v>
      </c>
      <c r="C204" s="121">
        <f>C205</f>
        <v>1092</v>
      </c>
      <c r="D204" s="120">
        <f>C204*100/B204</f>
        <v>79.187817258883243</v>
      </c>
      <c r="E204" s="119">
        <f>D204-75</f>
        <v>4.1878172588832427</v>
      </c>
    </row>
    <row r="205" spans="1:5" customFormat="1" ht="15.75">
      <c r="A205" s="41" t="s">
        <v>33</v>
      </c>
      <c r="B205" s="72">
        <f>B206+B207+B208+B209</f>
        <v>1379</v>
      </c>
      <c r="C205" s="72">
        <f>C206+C207+C208+C209</f>
        <v>1092</v>
      </c>
      <c r="D205" s="71">
        <f>C205*100/B205</f>
        <v>79.187817258883243</v>
      </c>
      <c r="E205" s="82">
        <f>D205-75</f>
        <v>4.1878172588832427</v>
      </c>
    </row>
    <row r="206" spans="1:5" customFormat="1" ht="15.75">
      <c r="A206" s="51" t="s">
        <v>5</v>
      </c>
      <c r="B206" s="57">
        <v>463</v>
      </c>
      <c r="C206" s="57">
        <v>344</v>
      </c>
      <c r="D206" s="69">
        <f>C206*100/B206</f>
        <v>74.298056155507552</v>
      </c>
      <c r="E206" s="68">
        <f>D206-75</f>
        <v>-0.70194384449244751</v>
      </c>
    </row>
    <row r="207" spans="1:5" customFormat="1" ht="15.75">
      <c r="A207" s="51" t="s">
        <v>3</v>
      </c>
      <c r="B207" s="57">
        <v>409</v>
      </c>
      <c r="C207" s="57">
        <v>339</v>
      </c>
      <c r="D207" s="69">
        <f>C207*100/B207</f>
        <v>82.88508557457213</v>
      </c>
      <c r="E207" s="68">
        <f>D207-75</f>
        <v>7.8850855745721304</v>
      </c>
    </row>
    <row r="208" spans="1:5" customFormat="1" ht="15.75">
      <c r="A208" s="51" t="s">
        <v>1</v>
      </c>
      <c r="B208" s="57">
        <v>339</v>
      </c>
      <c r="C208" s="57">
        <v>270</v>
      </c>
      <c r="D208" s="69">
        <f>C208*100/B208</f>
        <v>79.646017699115049</v>
      </c>
      <c r="E208" s="68">
        <f>D208-75</f>
        <v>4.646017699115049</v>
      </c>
    </row>
    <row r="209" spans="1:5" customFormat="1" ht="15.75">
      <c r="A209" s="51" t="s">
        <v>24</v>
      </c>
      <c r="B209" s="57">
        <v>168</v>
      </c>
      <c r="C209" s="57">
        <v>139</v>
      </c>
      <c r="D209" s="80">
        <f>C209*100/B209</f>
        <v>82.738095238095241</v>
      </c>
      <c r="E209" s="61">
        <f>D209-75</f>
        <v>7.7380952380952408</v>
      </c>
    </row>
    <row r="210" spans="1:5" customFormat="1" ht="15.75">
      <c r="A210" s="122" t="s">
        <v>32</v>
      </c>
      <c r="B210" s="121">
        <f>B211</f>
        <v>2168</v>
      </c>
      <c r="C210" s="121">
        <f>C211</f>
        <v>1912</v>
      </c>
      <c r="D210" s="120">
        <f>C210*100/B210</f>
        <v>88.191881918819192</v>
      </c>
      <c r="E210" s="119">
        <f>D210-75</f>
        <v>13.191881918819192</v>
      </c>
    </row>
    <row r="211" spans="1:5" customFormat="1" ht="15.75">
      <c r="A211" s="41" t="s">
        <v>31</v>
      </c>
      <c r="B211" s="72">
        <f>B212+B213+B214+B215</f>
        <v>2168</v>
      </c>
      <c r="C211" s="72">
        <f>C212+C213+C214+C215</f>
        <v>1912</v>
      </c>
      <c r="D211" s="71">
        <f>C211*100/B211</f>
        <v>88.191881918819192</v>
      </c>
      <c r="E211" s="82">
        <f>D211-75</f>
        <v>13.191881918819192</v>
      </c>
    </row>
    <row r="212" spans="1:5" customFormat="1" ht="15.75">
      <c r="A212" s="51" t="s">
        <v>5</v>
      </c>
      <c r="B212" s="57">
        <v>753</v>
      </c>
      <c r="C212" s="57">
        <v>609</v>
      </c>
      <c r="D212" s="69">
        <f>C212*100/B212</f>
        <v>80.876494023904385</v>
      </c>
      <c r="E212" s="68">
        <f>D212-75</f>
        <v>5.8764940239043852</v>
      </c>
    </row>
    <row r="213" spans="1:5" customFormat="1" ht="15.75">
      <c r="A213" s="51" t="s">
        <v>3</v>
      </c>
      <c r="B213" s="57">
        <v>645</v>
      </c>
      <c r="C213" s="57">
        <v>581</v>
      </c>
      <c r="D213" s="69">
        <f>C213*100/B213</f>
        <v>90.077519379844958</v>
      </c>
      <c r="E213" s="68">
        <f>D213-75</f>
        <v>15.077519379844958</v>
      </c>
    </row>
    <row r="214" spans="1:5" customFormat="1" ht="15.75">
      <c r="A214" s="51" t="s">
        <v>1</v>
      </c>
      <c r="B214" s="57">
        <v>418</v>
      </c>
      <c r="C214" s="57">
        <v>392</v>
      </c>
      <c r="D214" s="69">
        <f>C214*100/B214</f>
        <v>93.779904306220089</v>
      </c>
      <c r="E214" s="68">
        <f>D214-75</f>
        <v>18.779904306220089</v>
      </c>
    </row>
    <row r="215" spans="1:5" customFormat="1" ht="15.75">
      <c r="A215" s="51" t="s">
        <v>24</v>
      </c>
      <c r="B215" s="57">
        <v>352</v>
      </c>
      <c r="C215" s="57">
        <v>330</v>
      </c>
      <c r="D215" s="80">
        <f>C215*100/B215</f>
        <v>93.75</v>
      </c>
      <c r="E215" s="61">
        <f>D215-75</f>
        <v>18.75</v>
      </c>
    </row>
    <row r="216" spans="1:5" customFormat="1" ht="15.75">
      <c r="A216" s="122" t="s">
        <v>30</v>
      </c>
      <c r="B216" s="121">
        <f>B217</f>
        <v>4029</v>
      </c>
      <c r="C216" s="121">
        <f>C217</f>
        <v>2852</v>
      </c>
      <c r="D216" s="120">
        <f>C216*100/B216</f>
        <v>70.786795730950601</v>
      </c>
      <c r="E216" s="119">
        <f>D216-75</f>
        <v>-4.2132042690493989</v>
      </c>
    </row>
    <row r="217" spans="1:5" customFormat="1" ht="15.75">
      <c r="A217" s="41" t="s">
        <v>29</v>
      </c>
      <c r="B217" s="72">
        <f>B218+B219+B220+B224</f>
        <v>4029</v>
      </c>
      <c r="C217" s="72">
        <f>C218+C219+C220+C224</f>
        <v>2852</v>
      </c>
      <c r="D217" s="71">
        <f>C217*100/B217</f>
        <v>70.786795730950601</v>
      </c>
      <c r="E217" s="82">
        <f>D217-75</f>
        <v>-4.2132042690493989</v>
      </c>
    </row>
    <row r="218" spans="1:5" customFormat="1" ht="15.75">
      <c r="A218" s="51" t="s">
        <v>5</v>
      </c>
      <c r="B218" s="57">
        <v>2198</v>
      </c>
      <c r="C218" s="57">
        <v>1441</v>
      </c>
      <c r="D218" s="69">
        <f>C218*100/B218</f>
        <v>65.559599636032758</v>
      </c>
      <c r="E218" s="61">
        <f>D218-75</f>
        <v>-9.4404003639672425</v>
      </c>
    </row>
    <row r="219" spans="1:5" customFormat="1" ht="15.75">
      <c r="A219" s="51" t="s">
        <v>3</v>
      </c>
      <c r="B219" s="57">
        <v>722</v>
      </c>
      <c r="C219" s="57">
        <v>509</v>
      </c>
      <c r="D219" s="69">
        <f>C219*100/B219</f>
        <v>70.498614958448755</v>
      </c>
      <c r="E219" s="68">
        <f>D219-75</f>
        <v>-4.5013850415512451</v>
      </c>
    </row>
    <row r="220" spans="1:5" customFormat="1" ht="15.75">
      <c r="A220" s="51" t="s">
        <v>1</v>
      </c>
      <c r="B220" s="57">
        <v>663</v>
      </c>
      <c r="C220" s="57">
        <v>512</v>
      </c>
      <c r="D220" s="85">
        <f>C220*100/B220</f>
        <v>77.224736048265456</v>
      </c>
      <c r="E220" s="68">
        <f>D220-75</f>
        <v>2.2247360482654557</v>
      </c>
    </row>
    <row r="221" spans="1:5" customFormat="1" ht="15.75" hidden="1">
      <c r="A221" s="49" t="s">
        <v>28</v>
      </c>
      <c r="B221" s="118"/>
      <c r="C221" s="72"/>
      <c r="D221" s="71" t="e">
        <f>C221*100/B221</f>
        <v>#DIV/0!</v>
      </c>
      <c r="E221" s="82" t="e">
        <f>D221-75</f>
        <v>#DIV/0!</v>
      </c>
    </row>
    <row r="222" spans="1:5" customFormat="1" ht="15.75" hidden="1">
      <c r="A222" s="51" t="s">
        <v>5</v>
      </c>
      <c r="B222" s="116"/>
      <c r="C222" s="117"/>
      <c r="D222" s="69" t="e">
        <f>C222*100/B222</f>
        <v>#DIV/0!</v>
      </c>
      <c r="E222" s="68" t="e">
        <f>D222-75</f>
        <v>#DIV/0!</v>
      </c>
    </row>
    <row r="223" spans="1:5" customFormat="1" ht="15.75" hidden="1">
      <c r="A223" s="51" t="s">
        <v>1</v>
      </c>
      <c r="B223" s="116"/>
      <c r="C223" s="35"/>
      <c r="D223" s="69" t="e">
        <f>C223*100/B223</f>
        <v>#DIV/0!</v>
      </c>
      <c r="E223" s="68" t="e">
        <f>D223-75</f>
        <v>#DIV/0!</v>
      </c>
    </row>
    <row r="224" spans="1:5" customFormat="1" ht="15.75">
      <c r="A224" s="51" t="s">
        <v>24</v>
      </c>
      <c r="B224" s="57">
        <v>446</v>
      </c>
      <c r="C224" s="57">
        <v>390</v>
      </c>
      <c r="D224" s="62">
        <f>C224*100/B224</f>
        <v>87.443946188340803</v>
      </c>
      <c r="E224" s="61">
        <f>D224-75</f>
        <v>12.443946188340803</v>
      </c>
    </row>
    <row r="225" spans="1:11" ht="15.75">
      <c r="A225" s="115" t="s">
        <v>27</v>
      </c>
      <c r="B225" s="114">
        <f>B226+B230</f>
        <v>3046</v>
      </c>
      <c r="C225" s="114">
        <f>C226+C230</f>
        <v>2731</v>
      </c>
      <c r="D225" s="113">
        <f>C225*100/B225</f>
        <v>89.658568614576495</v>
      </c>
      <c r="E225" s="112">
        <f>D225-75</f>
        <v>14.658568614576495</v>
      </c>
    </row>
    <row r="226" spans="1:11" s="99" customFormat="1" ht="21.75" customHeight="1">
      <c r="A226" s="111" t="s">
        <v>26</v>
      </c>
      <c r="B226" s="14">
        <f>B227</f>
        <v>17</v>
      </c>
      <c r="C226" s="14">
        <f>C227</f>
        <v>17</v>
      </c>
      <c r="D226" s="13">
        <f>C226/B226*100</f>
        <v>100</v>
      </c>
      <c r="E226" s="12">
        <f>D226-75</f>
        <v>25</v>
      </c>
      <c r="F226" s="2"/>
      <c r="G226" s="2"/>
      <c r="H226" s="2"/>
      <c r="I226" s="2"/>
      <c r="J226" s="2"/>
      <c r="K226" s="2"/>
    </row>
    <row r="227" spans="1:11" s="99" customFormat="1" ht="16.5" customHeight="1">
      <c r="A227" s="110" t="s">
        <v>5</v>
      </c>
      <c r="B227" s="109">
        <v>17</v>
      </c>
      <c r="C227" s="109">
        <v>17</v>
      </c>
      <c r="D227" s="108">
        <f>C227/B227*100</f>
        <v>100</v>
      </c>
      <c r="E227" s="107">
        <f>D227-75</f>
        <v>25</v>
      </c>
      <c r="F227" s="2"/>
      <c r="G227" s="2"/>
      <c r="H227" s="2"/>
      <c r="I227" s="2"/>
      <c r="J227" s="2"/>
      <c r="K227" s="2"/>
    </row>
    <row r="228" spans="1:11" s="99" customFormat="1" ht="13.5" hidden="1" customHeight="1">
      <c r="A228" s="103"/>
      <c r="B228" s="106"/>
      <c r="C228" s="106"/>
      <c r="D228" s="105"/>
      <c r="E228" s="104"/>
      <c r="F228" s="2"/>
      <c r="G228" s="2"/>
      <c r="H228" s="2"/>
      <c r="I228" s="2"/>
      <c r="J228" s="2"/>
      <c r="K228" s="2"/>
    </row>
    <row r="229" spans="1:11" s="99" customFormat="1" ht="16.5" hidden="1" customHeight="1">
      <c r="A229" s="103"/>
      <c r="B229" s="102"/>
      <c r="C229" s="102"/>
      <c r="D229" s="101"/>
      <c r="E229" s="100"/>
      <c r="F229" s="2"/>
      <c r="G229" s="2"/>
      <c r="H229" s="2"/>
      <c r="I229" s="2"/>
      <c r="J229" s="2"/>
      <c r="K229" s="2"/>
    </row>
    <row r="230" spans="1:11" ht="15.75">
      <c r="A230" s="41" t="s">
        <v>25</v>
      </c>
      <c r="B230" s="98">
        <f>B231+B232+B233+B234</f>
        <v>3029</v>
      </c>
      <c r="C230" s="98">
        <f>C231+C232+C233+C234</f>
        <v>2714</v>
      </c>
      <c r="D230" s="71">
        <f>C230*100/B230</f>
        <v>89.600528227137673</v>
      </c>
      <c r="E230" s="70">
        <f>D230-75</f>
        <v>14.600528227137673</v>
      </c>
    </row>
    <row r="231" spans="1:11" ht="15.75">
      <c r="A231" s="97" t="s">
        <v>5</v>
      </c>
      <c r="B231" s="81">
        <v>1705</v>
      </c>
      <c r="C231" s="81">
        <v>1454</v>
      </c>
      <c r="D231" s="69">
        <f>C231*100/B231</f>
        <v>85.278592375366571</v>
      </c>
      <c r="E231" s="96">
        <f>D231-75</f>
        <v>10.278592375366571</v>
      </c>
    </row>
    <row r="232" spans="1:11" ht="15.75">
      <c r="A232" s="51" t="s">
        <v>3</v>
      </c>
      <c r="B232" s="57">
        <v>503</v>
      </c>
      <c r="C232" s="57">
        <v>476</v>
      </c>
      <c r="D232" s="69">
        <f>C232*100/B232</f>
        <v>94.632206759443335</v>
      </c>
      <c r="E232" s="68">
        <f>D232-75</f>
        <v>19.632206759443335</v>
      </c>
    </row>
    <row r="233" spans="1:11" ht="15.75">
      <c r="A233" s="93" t="s">
        <v>1</v>
      </c>
      <c r="B233" s="92">
        <v>360</v>
      </c>
      <c r="C233" s="92">
        <v>342</v>
      </c>
      <c r="D233" s="95">
        <f>C233*100/B233</f>
        <v>95</v>
      </c>
      <c r="E233" s="94">
        <f>D233-75</f>
        <v>20</v>
      </c>
    </row>
    <row r="234" spans="1:11" ht="15.75">
      <c r="A234" s="93" t="s">
        <v>24</v>
      </c>
      <c r="B234" s="92">
        <v>461</v>
      </c>
      <c r="C234" s="92">
        <v>442</v>
      </c>
      <c r="D234" s="56">
        <f>C234*100/B234</f>
        <v>95.878524945770067</v>
      </c>
      <c r="E234" s="55">
        <f>D234-75</f>
        <v>20.878524945770067</v>
      </c>
    </row>
    <row r="235" spans="1:11" ht="37.5" customHeight="1" thickBot="1">
      <c r="A235" s="91" t="s">
        <v>23</v>
      </c>
      <c r="B235" s="90">
        <f>B236+B240+B243+B247+B251+B254+B258+B262+B265+B267+B269+B271+B273+B275+B277+B281+B279+B283+B285</f>
        <v>1401</v>
      </c>
      <c r="C235" s="90">
        <f>C236+C240+C243+C247+C251+C254+C258+C262+C265+C267+C269+C271+C273+C275+C277+C281+C279+C283+C285</f>
        <v>1351</v>
      </c>
      <c r="D235" s="89">
        <f>C235*100/B235</f>
        <v>96.43112062812277</v>
      </c>
      <c r="E235" s="88">
        <f>D235-75</f>
        <v>21.43112062812277</v>
      </c>
    </row>
    <row r="236" spans="1:11" ht="15.75">
      <c r="A236" s="87" t="s">
        <v>22</v>
      </c>
      <c r="B236" s="72">
        <f>B237+B238+B239</f>
        <v>249</v>
      </c>
      <c r="C236" s="72">
        <f>C237+C238+C239</f>
        <v>239</v>
      </c>
      <c r="D236" s="71">
        <f>C236*100/B236</f>
        <v>95.983935742971894</v>
      </c>
      <c r="E236" s="70">
        <f>D236-75</f>
        <v>20.983935742971894</v>
      </c>
    </row>
    <row r="237" spans="1:11" ht="15.75">
      <c r="A237" s="51" t="s">
        <v>5</v>
      </c>
      <c r="B237" s="57">
        <v>100</v>
      </c>
      <c r="C237" s="57">
        <v>96</v>
      </c>
      <c r="D237" s="80">
        <f>C237*100/B237</f>
        <v>96</v>
      </c>
      <c r="E237" s="61">
        <f>D237-75</f>
        <v>21</v>
      </c>
    </row>
    <row r="238" spans="1:11" ht="15.75">
      <c r="A238" s="51" t="s">
        <v>3</v>
      </c>
      <c r="B238" s="57">
        <v>88</v>
      </c>
      <c r="C238" s="57">
        <v>83</v>
      </c>
      <c r="D238" s="80">
        <f>C238*100/B238</f>
        <v>94.318181818181813</v>
      </c>
      <c r="E238" s="61">
        <f>D238-75</f>
        <v>19.318181818181813</v>
      </c>
    </row>
    <row r="239" spans="1:11" ht="15.75">
      <c r="A239" s="51" t="s">
        <v>1</v>
      </c>
      <c r="B239" s="57">
        <v>61</v>
      </c>
      <c r="C239" s="57">
        <v>60</v>
      </c>
      <c r="D239" s="62">
        <f>C239*100/B239</f>
        <v>98.360655737704917</v>
      </c>
      <c r="E239" s="61">
        <f>D239-75</f>
        <v>23.360655737704917</v>
      </c>
    </row>
    <row r="240" spans="1:11" ht="31.5" hidden="1">
      <c r="A240" s="67" t="s">
        <v>21</v>
      </c>
      <c r="B240" s="72">
        <f>B241+B242</f>
        <v>0</v>
      </c>
      <c r="C240" s="72">
        <f>C241+C242</f>
        <v>0</v>
      </c>
      <c r="D240" s="71" t="e">
        <f>C240*100/B240</f>
        <v>#DIV/0!</v>
      </c>
      <c r="E240" s="82" t="e">
        <f>D240-75</f>
        <v>#DIV/0!</v>
      </c>
    </row>
    <row r="241" spans="1:5" customFormat="1" ht="15.75" hidden="1">
      <c r="A241" s="51" t="s">
        <v>5</v>
      </c>
      <c r="B241" s="57">
        <v>0</v>
      </c>
      <c r="C241" s="57">
        <v>0</v>
      </c>
      <c r="D241" s="69" t="e">
        <f>C241*100/B241</f>
        <v>#DIV/0!</v>
      </c>
      <c r="E241" s="68" t="e">
        <f>D241-75</f>
        <v>#DIV/0!</v>
      </c>
    </row>
    <row r="242" spans="1:5" customFormat="1" ht="15.75" hidden="1">
      <c r="A242" s="51" t="s">
        <v>3</v>
      </c>
      <c r="B242" s="57">
        <v>0</v>
      </c>
      <c r="C242" s="57">
        <v>0</v>
      </c>
      <c r="D242" s="69" t="e">
        <f>C242*100/B242</f>
        <v>#DIV/0!</v>
      </c>
      <c r="E242" s="68" t="e">
        <f>D242-75</f>
        <v>#DIV/0!</v>
      </c>
    </row>
    <row r="243" spans="1:5" customFormat="1" ht="31.5" customHeight="1">
      <c r="A243" s="67" t="s">
        <v>20</v>
      </c>
      <c r="B243" s="72">
        <f>B244+B245+B246</f>
        <v>294</v>
      </c>
      <c r="C243" s="72">
        <f>C244+C245+C246</f>
        <v>272</v>
      </c>
      <c r="D243" s="71">
        <f>C243*100/B243</f>
        <v>92.517006802721085</v>
      </c>
      <c r="E243" s="82">
        <f>D243-75</f>
        <v>17.517006802721085</v>
      </c>
    </row>
    <row r="244" spans="1:5" customFormat="1" ht="15.75">
      <c r="A244" s="51" t="s">
        <v>5</v>
      </c>
      <c r="B244" s="57">
        <v>99</v>
      </c>
      <c r="C244" s="57">
        <v>83</v>
      </c>
      <c r="D244" s="85">
        <f>C244*100/B244</f>
        <v>83.838383838383834</v>
      </c>
      <c r="E244" s="68">
        <f>D244-75</f>
        <v>8.8383838383838338</v>
      </c>
    </row>
    <row r="245" spans="1:5" customFormat="1" ht="15.75">
      <c r="A245" s="51" t="s">
        <v>3</v>
      </c>
      <c r="B245" s="57">
        <v>116</v>
      </c>
      <c r="C245" s="57">
        <v>110</v>
      </c>
      <c r="D245" s="69">
        <f>C245/B245*100</f>
        <v>94.827586206896555</v>
      </c>
      <c r="E245" s="68">
        <f>D245-75</f>
        <v>19.827586206896555</v>
      </c>
    </row>
    <row r="246" spans="1:5" customFormat="1" ht="15.75">
      <c r="A246" s="36" t="s">
        <v>1</v>
      </c>
      <c r="B246" s="86">
        <v>79</v>
      </c>
      <c r="C246" s="86">
        <v>79</v>
      </c>
      <c r="D246" s="85">
        <f>C246/B246*100</f>
        <v>100</v>
      </c>
      <c r="E246" s="68">
        <f>D246-75</f>
        <v>25</v>
      </c>
    </row>
    <row r="247" spans="1:5" customFormat="1" ht="15.75">
      <c r="A247" s="49" t="s">
        <v>19</v>
      </c>
      <c r="B247" s="72">
        <f>B248+B249+B250</f>
        <v>237</v>
      </c>
      <c r="C247" s="72">
        <f>C248+C249+C250</f>
        <v>235</v>
      </c>
      <c r="D247" s="71">
        <f>C247*100/B247</f>
        <v>99.156118143459921</v>
      </c>
      <c r="E247" s="70">
        <f>D247-75</f>
        <v>24.156118143459921</v>
      </c>
    </row>
    <row r="248" spans="1:5" customFormat="1" ht="15.75">
      <c r="A248" s="51" t="s">
        <v>5</v>
      </c>
      <c r="B248" s="57">
        <v>120</v>
      </c>
      <c r="C248" s="57">
        <v>120</v>
      </c>
      <c r="D248" s="69">
        <f>C248*100/B248</f>
        <v>100</v>
      </c>
      <c r="E248" s="68">
        <f>D248-75</f>
        <v>25</v>
      </c>
    </row>
    <row r="249" spans="1:5" customFormat="1" ht="15.75">
      <c r="A249" s="84" t="s">
        <v>3</v>
      </c>
      <c r="B249" s="57">
        <v>117</v>
      </c>
      <c r="C249" s="57">
        <v>115</v>
      </c>
      <c r="D249" s="69">
        <f>C249*100/B249</f>
        <v>98.290598290598297</v>
      </c>
      <c r="E249" s="68">
        <f>D249-75</f>
        <v>23.290598290598297</v>
      </c>
    </row>
    <row r="250" spans="1:5" customFormat="1" ht="15.75" hidden="1">
      <c r="A250" s="36" t="s">
        <v>1</v>
      </c>
      <c r="B250" s="81"/>
      <c r="C250" s="81"/>
      <c r="D250" s="69" t="e">
        <f>C250*100/B250</f>
        <v>#DIV/0!</v>
      </c>
      <c r="E250" s="68" t="e">
        <f>D250-75</f>
        <v>#DIV/0!</v>
      </c>
    </row>
    <row r="251" spans="1:5" customFormat="1" ht="26.25" customHeight="1">
      <c r="A251" s="67" t="s">
        <v>18</v>
      </c>
      <c r="B251" s="72">
        <f>B252+B253</f>
        <v>107</v>
      </c>
      <c r="C251" s="72">
        <f>C252+C253</f>
        <v>99</v>
      </c>
      <c r="D251" s="71">
        <f>C251/B251*100</f>
        <v>92.523364485981304</v>
      </c>
      <c r="E251" s="82">
        <f>D251-75</f>
        <v>17.523364485981304</v>
      </c>
    </row>
    <row r="252" spans="1:5" customFormat="1" ht="15.75">
      <c r="A252" s="51" t="s">
        <v>5</v>
      </c>
      <c r="B252" s="81">
        <v>55</v>
      </c>
      <c r="C252" s="81">
        <v>47</v>
      </c>
      <c r="D252" s="80">
        <f>C252/B252*100</f>
        <v>85.454545454545453</v>
      </c>
      <c r="E252" s="61">
        <f>D252-75</f>
        <v>10.454545454545453</v>
      </c>
    </row>
    <row r="253" spans="1:5" customFormat="1" ht="15.75">
      <c r="A253" s="51" t="s">
        <v>1</v>
      </c>
      <c r="B253" s="81">
        <v>52</v>
      </c>
      <c r="C253" s="81">
        <v>52</v>
      </c>
      <c r="D253" s="80">
        <f>C253/B253*100</f>
        <v>100</v>
      </c>
      <c r="E253" s="61">
        <f>D253-75</f>
        <v>25</v>
      </c>
    </row>
    <row r="254" spans="1:5" customFormat="1" ht="15.75">
      <c r="A254" s="83" t="s">
        <v>17</v>
      </c>
      <c r="B254" s="72">
        <f>B255+B256+B257</f>
        <v>15</v>
      </c>
      <c r="C254" s="72">
        <f>C255+C256+C257</f>
        <v>15</v>
      </c>
      <c r="D254" s="71">
        <f>C254/B254*100</f>
        <v>100</v>
      </c>
      <c r="E254" s="82">
        <f>D254-75</f>
        <v>25</v>
      </c>
    </row>
    <row r="255" spans="1:5" customFormat="1" ht="15.75">
      <c r="A255" s="51" t="s">
        <v>5</v>
      </c>
      <c r="B255" s="81">
        <v>15</v>
      </c>
      <c r="C255" s="81">
        <v>15</v>
      </c>
      <c r="D255" s="80">
        <f>C255/B255*100</f>
        <v>100</v>
      </c>
      <c r="E255" s="61">
        <f>D255-75</f>
        <v>25</v>
      </c>
    </row>
    <row r="256" spans="1:5" customFormat="1" ht="15.75" hidden="1">
      <c r="A256" s="51" t="s">
        <v>3</v>
      </c>
      <c r="B256" s="81"/>
      <c r="C256" s="81"/>
      <c r="D256" s="80" t="e">
        <f>C256/B256*100</f>
        <v>#DIV/0!</v>
      </c>
      <c r="E256" s="61" t="e">
        <f>D256-75</f>
        <v>#DIV/0!</v>
      </c>
    </row>
    <row r="257" spans="1:5" customFormat="1" ht="15.75" hidden="1">
      <c r="A257" s="51" t="s">
        <v>1</v>
      </c>
      <c r="B257" s="81"/>
      <c r="C257" s="81"/>
      <c r="D257" s="80" t="e">
        <f>C257/B257*100</f>
        <v>#DIV/0!</v>
      </c>
      <c r="E257" s="61" t="e">
        <f>D257-75</f>
        <v>#DIV/0!</v>
      </c>
    </row>
    <row r="258" spans="1:5" customFormat="1" ht="15.75">
      <c r="A258" s="49" t="s">
        <v>16</v>
      </c>
      <c r="B258" s="79">
        <f>B259+B260+B261</f>
        <v>328</v>
      </c>
      <c r="C258" s="79">
        <f>C259+C260+C261</f>
        <v>327</v>
      </c>
      <c r="D258" s="78">
        <f>C258*100/B258</f>
        <v>99.695121951219505</v>
      </c>
      <c r="E258" s="77">
        <f>D258-75</f>
        <v>24.695121951219505</v>
      </c>
    </row>
    <row r="259" spans="1:5" customFormat="1" ht="15.75">
      <c r="A259" s="58" t="s">
        <v>5</v>
      </c>
      <c r="B259" s="75">
        <v>116</v>
      </c>
      <c r="C259" s="75">
        <v>115</v>
      </c>
      <c r="D259" s="76">
        <f>C259*100/B259</f>
        <v>99.137931034482762</v>
      </c>
      <c r="E259" s="74">
        <f>D259-75</f>
        <v>24.137931034482762</v>
      </c>
    </row>
    <row r="260" spans="1:5" customFormat="1" ht="15.75">
      <c r="A260" s="58" t="s">
        <v>3</v>
      </c>
      <c r="B260" s="75">
        <v>112</v>
      </c>
      <c r="C260" s="75">
        <v>112</v>
      </c>
      <c r="D260" s="24">
        <f>C260*100/B260</f>
        <v>100</v>
      </c>
      <c r="E260" s="74">
        <f>D260-75</f>
        <v>25</v>
      </c>
    </row>
    <row r="261" spans="1:5" customFormat="1" ht="15.75">
      <c r="A261" s="58" t="s">
        <v>1</v>
      </c>
      <c r="B261" s="75">
        <v>100</v>
      </c>
      <c r="C261" s="75">
        <v>100</v>
      </c>
      <c r="D261" s="24">
        <f>C261*100/B261</f>
        <v>100</v>
      </c>
      <c r="E261" s="74">
        <f>D261-75</f>
        <v>25</v>
      </c>
    </row>
    <row r="262" spans="1:5" customFormat="1" ht="40.5" customHeight="1">
      <c r="A262" s="73" t="s">
        <v>15</v>
      </c>
      <c r="B262" s="72">
        <f>B263+B264</f>
        <v>102</v>
      </c>
      <c r="C262" s="72">
        <f>C263+C264</f>
        <v>95</v>
      </c>
      <c r="D262" s="71">
        <f>C262*100/B262</f>
        <v>93.137254901960787</v>
      </c>
      <c r="E262" s="70">
        <f>D262-75</f>
        <v>18.137254901960787</v>
      </c>
    </row>
    <row r="263" spans="1:5" customFormat="1" ht="15.75" customHeight="1">
      <c r="A263" s="51" t="s">
        <v>5</v>
      </c>
      <c r="B263" s="57">
        <v>85</v>
      </c>
      <c r="C263" s="57">
        <v>78</v>
      </c>
      <c r="D263" s="69">
        <f>C263*100/B263</f>
        <v>91.764705882352942</v>
      </c>
      <c r="E263" s="68">
        <f>D263-75</f>
        <v>16.764705882352942</v>
      </c>
    </row>
    <row r="264" spans="1:5" customFormat="1" ht="15.75" customHeight="1">
      <c r="A264" s="58" t="s">
        <v>3</v>
      </c>
      <c r="B264" s="57">
        <v>17</v>
      </c>
      <c r="C264" s="57">
        <v>17</v>
      </c>
      <c r="D264" s="69">
        <f>C264*100/B264</f>
        <v>100</v>
      </c>
      <c r="E264" s="68">
        <f>D264-75</f>
        <v>25</v>
      </c>
    </row>
    <row r="265" spans="1:5" customFormat="1" ht="30" hidden="1" customHeight="1">
      <c r="A265" s="67" t="s">
        <v>14</v>
      </c>
      <c r="B265" s="48">
        <f>B266</f>
        <v>0</v>
      </c>
      <c r="C265" s="48">
        <f>C266</f>
        <v>0</v>
      </c>
      <c r="D265" s="60" t="e">
        <f>C265/B265*100</f>
        <v>#DIV/0!</v>
      </c>
      <c r="E265" s="59" t="e">
        <f>C265/B265*100-75</f>
        <v>#DIV/0!</v>
      </c>
    </row>
    <row r="266" spans="1:5" customFormat="1" ht="15.75" hidden="1">
      <c r="A266" s="36" t="s">
        <v>5</v>
      </c>
      <c r="B266" s="57"/>
      <c r="C266" s="35"/>
      <c r="D266" s="62" t="e">
        <f>C266/B266*100</f>
        <v>#DIV/0!</v>
      </c>
      <c r="E266" s="61" t="e">
        <f>C266/B266*100-75</f>
        <v>#DIV/0!</v>
      </c>
    </row>
    <row r="267" spans="1:5" customFormat="1" ht="31.5" hidden="1">
      <c r="A267" s="66" t="s">
        <v>13</v>
      </c>
      <c r="B267" s="65">
        <f>B268</f>
        <v>0</v>
      </c>
      <c r="C267" s="65">
        <f>C268</f>
        <v>0</v>
      </c>
      <c r="D267" s="64" t="e">
        <f>C267/B267*100</f>
        <v>#DIV/0!</v>
      </c>
      <c r="E267" s="63" t="e">
        <f>C267/B267*100-75</f>
        <v>#DIV/0!</v>
      </c>
    </row>
    <row r="268" spans="1:5" customFormat="1" ht="15.75" hidden="1">
      <c r="A268" s="36" t="s">
        <v>5</v>
      </c>
      <c r="B268" s="57">
        <v>0</v>
      </c>
      <c r="C268" s="35">
        <v>0</v>
      </c>
      <c r="D268" s="62" t="e">
        <f>C268/B268*100</f>
        <v>#DIV/0!</v>
      </c>
      <c r="E268" s="61" t="e">
        <f>C268/B268*100-75</f>
        <v>#DIV/0!</v>
      </c>
    </row>
    <row r="269" spans="1:5" customFormat="1" ht="15.75" hidden="1">
      <c r="A269" s="49" t="s">
        <v>12</v>
      </c>
      <c r="B269" s="48">
        <f>B270</f>
        <v>0</v>
      </c>
      <c r="C269" s="48">
        <f>C270</f>
        <v>0</v>
      </c>
      <c r="D269" s="60" t="e">
        <f>C269/B269*100</f>
        <v>#DIV/0!</v>
      </c>
      <c r="E269" s="59" t="e">
        <f>C269/B269*100-75</f>
        <v>#DIV/0!</v>
      </c>
    </row>
    <row r="270" spans="1:5" customFormat="1" ht="15.75" hidden="1">
      <c r="A270" s="36" t="s">
        <v>5</v>
      </c>
      <c r="B270" s="57"/>
      <c r="C270" s="35"/>
      <c r="D270" s="62" t="e">
        <f>C270/B270*100</f>
        <v>#DIV/0!</v>
      </c>
      <c r="E270" s="61" t="e">
        <f>C270/B270*100-75</f>
        <v>#DIV/0!</v>
      </c>
    </row>
    <row r="271" spans="1:5" customFormat="1" ht="15.75">
      <c r="A271" s="52" t="s">
        <v>11</v>
      </c>
      <c r="B271" s="48">
        <f>B272</f>
        <v>24</v>
      </c>
      <c r="C271" s="48">
        <f>C272</f>
        <v>24</v>
      </c>
      <c r="D271" s="60">
        <f>C271/B271*100</f>
        <v>100</v>
      </c>
      <c r="E271" s="59">
        <f>C271/B271*100-75</f>
        <v>25</v>
      </c>
    </row>
    <row r="272" spans="1:5" customFormat="1" ht="15.75">
      <c r="A272" s="58" t="s">
        <v>3</v>
      </c>
      <c r="B272" s="57">
        <v>24</v>
      </c>
      <c r="C272" s="35">
        <v>24</v>
      </c>
      <c r="D272" s="56">
        <f>C272/B272*100</f>
        <v>100</v>
      </c>
      <c r="E272" s="55">
        <f>C272/B272*100-75</f>
        <v>25</v>
      </c>
    </row>
    <row r="273" spans="1:5" customFormat="1" ht="34.5" hidden="1" customHeight="1">
      <c r="A273" s="54" t="s">
        <v>10</v>
      </c>
      <c r="B273" s="48">
        <f>B274</f>
        <v>0</v>
      </c>
      <c r="C273" s="47">
        <f>C274</f>
        <v>0</v>
      </c>
      <c r="D273" s="29" t="e">
        <f>C273/B273*100</f>
        <v>#DIV/0!</v>
      </c>
      <c r="E273" s="53" t="e">
        <f>C273/B273*100-75</f>
        <v>#DIV/0!</v>
      </c>
    </row>
    <row r="274" spans="1:5" customFormat="1" ht="15.75" hidden="1">
      <c r="A274" s="36" t="s">
        <v>5</v>
      </c>
      <c r="B274" s="35"/>
      <c r="C274" s="34"/>
      <c r="D274" s="24" t="e">
        <f>C274/B274*100</f>
        <v>#DIV/0!</v>
      </c>
      <c r="E274" s="50" t="e">
        <f>C274/B274*100-75</f>
        <v>#DIV/0!</v>
      </c>
    </row>
    <row r="275" spans="1:5" customFormat="1" ht="15.75">
      <c r="A275" s="52" t="s">
        <v>9</v>
      </c>
      <c r="B275" s="48">
        <f>B276</f>
        <v>15</v>
      </c>
      <c r="C275" s="47">
        <f>C276</f>
        <v>15</v>
      </c>
      <c r="D275" s="29">
        <f>C275/B275*100</f>
        <v>100</v>
      </c>
      <c r="E275" s="46">
        <f>C275/B275*100-75</f>
        <v>25</v>
      </c>
    </row>
    <row r="276" spans="1:5" customFormat="1" ht="15.75">
      <c r="A276" s="51" t="s">
        <v>1</v>
      </c>
      <c r="B276" s="35">
        <v>15</v>
      </c>
      <c r="C276" s="34">
        <v>15</v>
      </c>
      <c r="D276" s="24">
        <f>C276/B276*100</f>
        <v>100</v>
      </c>
      <c r="E276" s="50">
        <f>C276/B276*100-75</f>
        <v>25</v>
      </c>
    </row>
    <row r="277" spans="1:5" customFormat="1" ht="15.75">
      <c r="A277" s="49" t="s">
        <v>8</v>
      </c>
      <c r="B277" s="48">
        <f>B278</f>
        <v>20</v>
      </c>
      <c r="C277" s="47">
        <f>C278</f>
        <v>20</v>
      </c>
      <c r="D277" s="29">
        <f>C277/B277*100</f>
        <v>100</v>
      </c>
      <c r="E277" s="46">
        <f>C277/B277*100-75</f>
        <v>25</v>
      </c>
    </row>
    <row r="278" spans="1:5" customFormat="1" ht="16.5" thickBot="1">
      <c r="A278" s="45" t="s">
        <v>5</v>
      </c>
      <c r="B278" s="44">
        <v>20</v>
      </c>
      <c r="C278" s="43">
        <v>20</v>
      </c>
      <c r="D278" s="9">
        <f>C278/B278*100</f>
        <v>100</v>
      </c>
      <c r="E278" s="42">
        <f>C278/B278*100-75</f>
        <v>25</v>
      </c>
    </row>
    <row r="279" spans="1:5" customFormat="1" ht="15.75" hidden="1">
      <c r="A279" s="41" t="s">
        <v>7</v>
      </c>
      <c r="B279" s="40">
        <f>B280</f>
        <v>0</v>
      </c>
      <c r="C279" s="39">
        <f>C280</f>
        <v>0</v>
      </c>
      <c r="D279" s="38" t="e">
        <f>C279/B279*100</f>
        <v>#DIV/0!</v>
      </c>
      <c r="E279" s="37" t="e">
        <f>C279/B279*100-75</f>
        <v>#DIV/0!</v>
      </c>
    </row>
    <row r="280" spans="1:5" customFormat="1" ht="15.75" hidden="1">
      <c r="A280" s="36" t="s">
        <v>5</v>
      </c>
      <c r="B280" s="35"/>
      <c r="C280" s="34"/>
      <c r="D280" s="24" t="e">
        <f>C280/B280*100</f>
        <v>#DIV/0!</v>
      </c>
      <c r="E280" s="33" t="e">
        <f>C280/B280*100-75</f>
        <v>#DIV/0!</v>
      </c>
    </row>
    <row r="281" spans="1:5" customFormat="1" ht="15.75" hidden="1">
      <c r="A281" s="32" t="s">
        <v>6</v>
      </c>
      <c r="B281" s="31">
        <f>B282</f>
        <v>0</v>
      </c>
      <c r="C281" s="30">
        <f>C282</f>
        <v>0</v>
      </c>
      <c r="D281" s="29" t="e">
        <f>C281/B281*100</f>
        <v>#DIV/0!</v>
      </c>
      <c r="E281" s="28" t="e">
        <f>C281/B281*100-75</f>
        <v>#DIV/0!</v>
      </c>
    </row>
    <row r="282" spans="1:5" customFormat="1" ht="15.75" hidden="1">
      <c r="A282" s="27" t="s">
        <v>5</v>
      </c>
      <c r="B282" s="26"/>
      <c r="C282" s="25"/>
      <c r="D282" s="24" t="e">
        <f>C282/B282*100</f>
        <v>#DIV/0!</v>
      </c>
      <c r="E282" s="23" t="e">
        <f>C282/B282*100-75</f>
        <v>#DIV/0!</v>
      </c>
    </row>
    <row r="283" spans="1:5" customFormat="1" ht="15.75" hidden="1">
      <c r="A283" s="15" t="s">
        <v>4</v>
      </c>
      <c r="B283" s="14">
        <f>B284</f>
        <v>0</v>
      </c>
      <c r="C283" s="22">
        <f>C284</f>
        <v>0</v>
      </c>
      <c r="D283" s="13" t="e">
        <f>C283/B283*100</f>
        <v>#DIV/0!</v>
      </c>
      <c r="E283" s="21" t="e">
        <f>C283/B283*100-75</f>
        <v>#DIV/0!</v>
      </c>
    </row>
    <row r="284" spans="1:5" customFormat="1" ht="15.75" hidden="1">
      <c r="A284" s="20" t="s">
        <v>3</v>
      </c>
      <c r="B284" s="19"/>
      <c r="C284" s="18"/>
      <c r="D284" s="17" t="e">
        <f>C284/B284*100</f>
        <v>#DIV/0!</v>
      </c>
      <c r="E284" s="16" t="e">
        <f>C284/B284*100-75</f>
        <v>#DIV/0!</v>
      </c>
    </row>
    <row r="285" spans="1:5" customFormat="1" ht="15.75">
      <c r="A285" s="15" t="s">
        <v>2</v>
      </c>
      <c r="B285" s="14">
        <f>B286</f>
        <v>10</v>
      </c>
      <c r="C285" s="14">
        <f>C286</f>
        <v>10</v>
      </c>
      <c r="D285" s="13">
        <f>C285/B285*100</f>
        <v>100</v>
      </c>
      <c r="E285" s="12">
        <f>C285/B285*100-75</f>
        <v>25</v>
      </c>
    </row>
    <row r="286" spans="1:5" customFormat="1" ht="16.5" thickBot="1">
      <c r="A286" s="11" t="s">
        <v>1</v>
      </c>
      <c r="B286" s="10">
        <v>10</v>
      </c>
      <c r="C286" s="10">
        <v>10</v>
      </c>
      <c r="D286" s="9">
        <f>C286/B286*100</f>
        <v>100</v>
      </c>
      <c r="E286" s="8">
        <f>C286/B286*100-75</f>
        <v>25</v>
      </c>
    </row>
    <row r="287" spans="1:5" customFormat="1" ht="15.75">
      <c r="A287" s="7"/>
      <c r="B287" s="6"/>
      <c r="C287" s="6"/>
      <c r="D287" s="5"/>
      <c r="E287" s="5"/>
    </row>
    <row r="288" spans="1:5" customFormat="1" ht="15">
      <c r="A288" s="4" t="s">
        <v>0</v>
      </c>
      <c r="B288" s="3"/>
      <c r="C288" s="3"/>
      <c r="D288" s="3"/>
      <c r="E288" s="3"/>
    </row>
  </sheetData>
  <sheetProtection selectLockedCells="1" selectUnlockedCells="1"/>
  <mergeCells count="3">
    <mergeCell ref="A4:E4"/>
    <mergeCell ref="A5:E5"/>
    <mergeCell ref="A3:D3"/>
  </mergeCells>
  <pageMargins left="0.74803149606299213" right="0.74803149606299213" top="0.66" bottom="0.28000000000000003" header="0.47" footer="0.4"/>
  <pageSetup paperSize="9" scale="82" firstPageNumber="0" orientation="portrait" r:id="rId1"/>
  <headerFooter alignWithMargins="0"/>
  <rowBreaks count="4" manualBreakCount="4">
    <brk id="52" max="16383" man="1"/>
    <brk id="132" max="16383" man="1"/>
    <brk id="191" max="16383" man="1"/>
    <brk id="23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исходник район-МО</vt:lpstr>
      <vt:lpstr>'исходник район-МО'!Область_печати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2019-01-30T11:40:29Z</dcterms:created>
  <dcterms:modified xsi:type="dcterms:W3CDTF">2019-01-30T11:41:13Z</dcterms:modified>
</cp:coreProperties>
</file>