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исходник район-МО" sheetId="1" r:id="rId1"/>
  </sheets>
  <externalReferences>
    <externalReference r:id="rId2"/>
  </externalReferences>
  <definedNames>
    <definedName name="SMO_AMP_Plan">#REF!</definedName>
    <definedName name="SMO_AMP_Soc">#REF!</definedName>
    <definedName name="SMO_AMP_Tek">#REF!</definedName>
    <definedName name="_xlnm.Print_Area" localSheetId="0">'исходник район-МО'!$A$1:$E$260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 refMode="R1C1"/>
</workbook>
</file>

<file path=xl/calcChain.xml><?xml version="1.0" encoding="utf-8"?>
<calcChain xmlns="http://schemas.openxmlformats.org/spreadsheetml/2006/main">
  <c r="E258" i="1"/>
  <c r="D258"/>
  <c r="C257"/>
  <c r="D257" s="1"/>
  <c r="B257"/>
  <c r="E256"/>
  <c r="D256"/>
  <c r="C255"/>
  <c r="D255" s="1"/>
  <c r="B255"/>
  <c r="E254"/>
  <c r="D254"/>
  <c r="E253"/>
  <c r="D253"/>
  <c r="C253"/>
  <c r="B253"/>
  <c r="E252"/>
  <c r="D252"/>
  <c r="C251"/>
  <c r="D251" s="1"/>
  <c r="B251"/>
  <c r="E250"/>
  <c r="D250"/>
  <c r="E249"/>
  <c r="D249"/>
  <c r="C249"/>
  <c r="B249"/>
  <c r="E248"/>
  <c r="D248"/>
  <c r="C247"/>
  <c r="D247" s="1"/>
  <c r="B247"/>
  <c r="E246"/>
  <c r="D246"/>
  <c r="E245"/>
  <c r="D245"/>
  <c r="C245"/>
  <c r="B245"/>
  <c r="E244"/>
  <c r="D244"/>
  <c r="C243"/>
  <c r="D243" s="1"/>
  <c r="B243"/>
  <c r="E242"/>
  <c r="D242"/>
  <c r="E241"/>
  <c r="D241"/>
  <c r="C241"/>
  <c r="B241"/>
  <c r="E240"/>
  <c r="D240"/>
  <c r="C239"/>
  <c r="D239" s="1"/>
  <c r="B239"/>
  <c r="E238"/>
  <c r="D238"/>
  <c r="E237"/>
  <c r="D237"/>
  <c r="C237"/>
  <c r="B237"/>
  <c r="D236"/>
  <c r="E236" s="1"/>
  <c r="D235"/>
  <c r="E235" s="1"/>
  <c r="D234"/>
  <c r="E234" s="1"/>
  <c r="C234"/>
  <c r="B234"/>
  <c r="D233"/>
  <c r="E233" s="1"/>
  <c r="D232"/>
  <c r="E232" s="1"/>
  <c r="D231"/>
  <c r="E231" s="1"/>
  <c r="C230"/>
  <c r="D230" s="1"/>
  <c r="E230" s="1"/>
  <c r="B230"/>
  <c r="D229"/>
  <c r="E229" s="1"/>
  <c r="D228"/>
  <c r="E228" s="1"/>
  <c r="D227"/>
  <c r="E227" s="1"/>
  <c r="D226"/>
  <c r="E226" s="1"/>
  <c r="C226"/>
  <c r="B226"/>
  <c r="D225"/>
  <c r="E225" s="1"/>
  <c r="D224"/>
  <c r="E224" s="1"/>
  <c r="D223"/>
  <c r="E223" s="1"/>
  <c r="C223"/>
  <c r="B223"/>
  <c r="D222"/>
  <c r="E222" s="1"/>
  <c r="D221"/>
  <c r="E221" s="1"/>
  <c r="D220"/>
  <c r="E220" s="1"/>
  <c r="C219"/>
  <c r="D219" s="1"/>
  <c r="E219" s="1"/>
  <c r="B219"/>
  <c r="D218"/>
  <c r="E218" s="1"/>
  <c r="D217"/>
  <c r="E217" s="1"/>
  <c r="D216"/>
  <c r="E216" s="1"/>
  <c r="D215"/>
  <c r="E215" s="1"/>
  <c r="C215"/>
  <c r="B215"/>
  <c r="D214"/>
  <c r="E214" s="1"/>
  <c r="D213"/>
  <c r="E213" s="1"/>
  <c r="D212"/>
  <c r="E212" s="1"/>
  <c r="C212"/>
  <c r="B212"/>
  <c r="D211"/>
  <c r="E211" s="1"/>
  <c r="D210"/>
  <c r="E210" s="1"/>
  <c r="D209"/>
  <c r="E209" s="1"/>
  <c r="C208"/>
  <c r="D208" s="1"/>
  <c r="E208" s="1"/>
  <c r="B208"/>
  <c r="C207"/>
  <c r="D207" s="1"/>
  <c r="E207" s="1"/>
  <c r="B207"/>
  <c r="D206"/>
  <c r="E206" s="1"/>
  <c r="D205"/>
  <c r="E205" s="1"/>
  <c r="D204"/>
  <c r="E204" s="1"/>
  <c r="D203"/>
  <c r="E203" s="1"/>
  <c r="C202"/>
  <c r="D202" s="1"/>
  <c r="E202" s="1"/>
  <c r="B202"/>
  <c r="B199" s="1"/>
  <c r="D201"/>
  <c r="E201" s="1"/>
  <c r="D200"/>
  <c r="E200" s="1"/>
  <c r="C200"/>
  <c r="B200"/>
  <c r="D198"/>
  <c r="E198" s="1"/>
  <c r="D197"/>
  <c r="E197" s="1"/>
  <c r="D196"/>
  <c r="E196" s="1"/>
  <c r="D195"/>
  <c r="E195" s="1"/>
  <c r="D194"/>
  <c r="E194" s="1"/>
  <c r="C194"/>
  <c r="B194"/>
  <c r="D193"/>
  <c r="E193" s="1"/>
  <c r="C193"/>
  <c r="B193"/>
  <c r="D192"/>
  <c r="E192" s="1"/>
  <c r="D191"/>
  <c r="E191" s="1"/>
  <c r="D190"/>
  <c r="E190" s="1"/>
  <c r="D189"/>
  <c r="E189" s="1"/>
  <c r="D188"/>
  <c r="E188" s="1"/>
  <c r="C188"/>
  <c r="B188"/>
  <c r="D187"/>
  <c r="E187" s="1"/>
  <c r="C187"/>
  <c r="B187"/>
  <c r="D186"/>
  <c r="E186" s="1"/>
  <c r="D185"/>
  <c r="E185" s="1"/>
  <c r="D184"/>
  <c r="E184" s="1"/>
  <c r="D183"/>
  <c r="E183" s="1"/>
  <c r="D182"/>
  <c r="E182" s="1"/>
  <c r="C182"/>
  <c r="B182"/>
  <c r="D181"/>
  <c r="E181" s="1"/>
  <c r="C181"/>
  <c r="B181"/>
  <c r="D180"/>
  <c r="E180" s="1"/>
  <c r="D179"/>
  <c r="E179" s="1"/>
  <c r="D178"/>
  <c r="E178" s="1"/>
  <c r="D177"/>
  <c r="E177" s="1"/>
  <c r="D176"/>
  <c r="E176" s="1"/>
  <c r="C176"/>
  <c r="B176"/>
  <c r="D175"/>
  <c r="E175" s="1"/>
  <c r="C175"/>
  <c r="B175"/>
  <c r="D174"/>
  <c r="E174" s="1"/>
  <c r="D173"/>
  <c r="E173" s="1"/>
  <c r="D172"/>
  <c r="E172" s="1"/>
  <c r="D171"/>
  <c r="E171" s="1"/>
  <c r="D170"/>
  <c r="E170" s="1"/>
  <c r="C170"/>
  <c r="B170"/>
  <c r="D169"/>
  <c r="E169" s="1"/>
  <c r="C169"/>
  <c r="B169"/>
  <c r="D168"/>
  <c r="E168" s="1"/>
  <c r="D167"/>
  <c r="E167" s="1"/>
  <c r="D166"/>
  <c r="E166" s="1"/>
  <c r="D165"/>
  <c r="E165" s="1"/>
  <c r="C164"/>
  <c r="B164"/>
  <c r="D163"/>
  <c r="D164" s="1"/>
  <c r="E164" s="1"/>
  <c r="C163"/>
  <c r="B163"/>
  <c r="D162"/>
  <c r="E162" s="1"/>
  <c r="C161"/>
  <c r="D161" s="1"/>
  <c r="E161" s="1"/>
  <c r="B161"/>
  <c r="D160"/>
  <c r="E160" s="1"/>
  <c r="D159"/>
  <c r="E159" s="1"/>
  <c r="D158"/>
  <c r="E158" s="1"/>
  <c r="D157"/>
  <c r="E157" s="1"/>
  <c r="C156"/>
  <c r="D156" s="1"/>
  <c r="E156" s="1"/>
  <c r="B156"/>
  <c r="C155"/>
  <c r="D155" s="1"/>
  <c r="E155" s="1"/>
  <c r="B155"/>
  <c r="D154"/>
  <c r="E154" s="1"/>
  <c r="D153"/>
  <c r="E153" s="1"/>
  <c r="D152"/>
  <c r="E152" s="1"/>
  <c r="D151"/>
  <c r="E151" s="1"/>
  <c r="C150"/>
  <c r="D150" s="1"/>
  <c r="E150" s="1"/>
  <c r="B150"/>
  <c r="C149"/>
  <c r="D149" s="1"/>
  <c r="E149" s="1"/>
  <c r="B149"/>
  <c r="D148"/>
  <c r="E148" s="1"/>
  <c r="D147"/>
  <c r="E147" s="1"/>
  <c r="C147"/>
  <c r="B147"/>
  <c r="D146"/>
  <c r="E146" s="1"/>
  <c r="C145"/>
  <c r="D145" s="1"/>
  <c r="E145" s="1"/>
  <c r="B145"/>
  <c r="D144"/>
  <c r="E144" s="1"/>
  <c r="D143"/>
  <c r="E143" s="1"/>
  <c r="D142"/>
  <c r="E142" s="1"/>
  <c r="D141"/>
  <c r="E141" s="1"/>
  <c r="C140"/>
  <c r="D140" s="1"/>
  <c r="E140" s="1"/>
  <c r="B140"/>
  <c r="C139"/>
  <c r="D139" s="1"/>
  <c r="E139" s="1"/>
  <c r="B139"/>
  <c r="D138"/>
  <c r="E138" s="1"/>
  <c r="D137"/>
  <c r="E137" s="1"/>
  <c r="C136"/>
  <c r="D136" s="1"/>
  <c r="E136" s="1"/>
  <c r="B136"/>
  <c r="D135"/>
  <c r="E135" s="1"/>
  <c r="D134"/>
  <c r="E134" s="1"/>
  <c r="D133"/>
  <c r="E133" s="1"/>
  <c r="D132"/>
  <c r="E132" s="1"/>
  <c r="C131"/>
  <c r="D131" s="1"/>
  <c r="E131" s="1"/>
  <c r="B131"/>
  <c r="C130"/>
  <c r="D130" s="1"/>
  <c r="E130" s="1"/>
  <c r="B130"/>
  <c r="D129"/>
  <c r="E129" s="1"/>
  <c r="D128"/>
  <c r="E128" s="1"/>
  <c r="D127"/>
  <c r="E127" s="1"/>
  <c r="D126"/>
  <c r="E126" s="1"/>
  <c r="C125"/>
  <c r="D125" s="1"/>
  <c r="E125" s="1"/>
  <c r="B125"/>
  <c r="B122" s="1"/>
  <c r="D124"/>
  <c r="E124" s="1"/>
  <c r="D123"/>
  <c r="E123" s="1"/>
  <c r="C123"/>
  <c r="B123"/>
  <c r="D121"/>
  <c r="E121" s="1"/>
  <c r="D120"/>
  <c r="E120" s="1"/>
  <c r="D119"/>
  <c r="E119" s="1"/>
  <c r="C119"/>
  <c r="B119"/>
  <c r="D118"/>
  <c r="E118" s="1"/>
  <c r="C117"/>
  <c r="D117" s="1"/>
  <c r="E117" s="1"/>
  <c r="B117"/>
  <c r="D116"/>
  <c r="E116" s="1"/>
  <c r="D115"/>
  <c r="E115" s="1"/>
  <c r="C114"/>
  <c r="D114" s="1"/>
  <c r="E114" s="1"/>
  <c r="B114"/>
  <c r="B101" s="1"/>
  <c r="D113"/>
  <c r="E113" s="1"/>
  <c r="D112"/>
  <c r="E112" s="1"/>
  <c r="C112"/>
  <c r="B112"/>
  <c r="D111"/>
  <c r="E111" s="1"/>
  <c r="D110"/>
  <c r="E110" s="1"/>
  <c r="D109"/>
  <c r="E109" s="1"/>
  <c r="D108"/>
  <c r="E108" s="1"/>
  <c r="D107"/>
  <c r="E107" s="1"/>
  <c r="C107"/>
  <c r="B107"/>
  <c r="D106"/>
  <c r="E106" s="1"/>
  <c r="D105"/>
  <c r="E105" s="1"/>
  <c r="D104"/>
  <c r="E104" s="1"/>
  <c r="D103"/>
  <c r="E103" s="1"/>
  <c r="D102"/>
  <c r="E102" s="1"/>
  <c r="C102"/>
  <c r="B102"/>
  <c r="D100"/>
  <c r="E100" s="1"/>
  <c r="D99"/>
  <c r="E99" s="1"/>
  <c r="D98"/>
  <c r="E98" s="1"/>
  <c r="C97"/>
  <c r="D97" s="1"/>
  <c r="E97" s="1"/>
  <c r="B97"/>
  <c r="D96"/>
  <c r="E96" s="1"/>
  <c r="D95"/>
  <c r="E95" s="1"/>
  <c r="D94"/>
  <c r="E94" s="1"/>
  <c r="D93"/>
  <c r="E93" s="1"/>
  <c r="C92"/>
  <c r="D92" s="1"/>
  <c r="E92" s="1"/>
  <c r="B92"/>
  <c r="D91"/>
  <c r="E91" s="1"/>
  <c r="D90"/>
  <c r="E90" s="1"/>
  <c r="D89"/>
  <c r="E89" s="1"/>
  <c r="D88"/>
  <c r="E88" s="1"/>
  <c r="C87"/>
  <c r="D87" s="1"/>
  <c r="E87" s="1"/>
  <c r="B87"/>
  <c r="D86"/>
  <c r="E86" s="1"/>
  <c r="D85"/>
  <c r="E85" s="1"/>
  <c r="D84"/>
  <c r="E84" s="1"/>
  <c r="D83"/>
  <c r="E83" s="1"/>
  <c r="C82"/>
  <c r="D82" s="1"/>
  <c r="E82" s="1"/>
  <c r="B82"/>
  <c r="B69" s="1"/>
  <c r="D81"/>
  <c r="E81" s="1"/>
  <c r="D80"/>
  <c r="E80" s="1"/>
  <c r="C80"/>
  <c r="B80"/>
  <c r="D79"/>
  <c r="E79" s="1"/>
  <c r="D78"/>
  <c r="E78" s="1"/>
  <c r="D77"/>
  <c r="E77" s="1"/>
  <c r="D76"/>
  <c r="E76" s="1"/>
  <c r="D75"/>
  <c r="E75" s="1"/>
  <c r="C75"/>
  <c r="B75"/>
  <c r="D74"/>
  <c r="E74" s="1"/>
  <c r="D73"/>
  <c r="E73" s="1"/>
  <c r="D72"/>
  <c r="E72" s="1"/>
  <c r="D71"/>
  <c r="E71" s="1"/>
  <c r="D70"/>
  <c r="E70" s="1"/>
  <c r="C70"/>
  <c r="B70"/>
  <c r="D68"/>
  <c r="E68" s="1"/>
  <c r="C67"/>
  <c r="D67" s="1"/>
  <c r="E67" s="1"/>
  <c r="B67"/>
  <c r="D66"/>
  <c r="E66" s="1"/>
  <c r="D65"/>
  <c r="E65" s="1"/>
  <c r="C65"/>
  <c r="B65"/>
  <c r="D64"/>
  <c r="E64" s="1"/>
  <c r="D63"/>
  <c r="E63" s="1"/>
  <c r="D62"/>
  <c r="E62" s="1"/>
  <c r="C62"/>
  <c r="B62"/>
  <c r="D61"/>
  <c r="E61" s="1"/>
  <c r="C60"/>
  <c r="D60" s="1"/>
  <c r="E60" s="1"/>
  <c r="B60"/>
  <c r="D59"/>
  <c r="E59" s="1"/>
  <c r="D58"/>
  <c r="E58" s="1"/>
  <c r="C58"/>
  <c r="B58"/>
  <c r="D57"/>
  <c r="E57" s="1"/>
  <c r="C56"/>
  <c r="D56" s="1"/>
  <c r="E56" s="1"/>
  <c r="B56"/>
  <c r="D55"/>
  <c r="E55" s="1"/>
  <c r="D54"/>
  <c r="E54" s="1"/>
  <c r="D53"/>
  <c r="E53" s="1"/>
  <c r="D52"/>
  <c r="E52" s="1"/>
  <c r="C51"/>
  <c r="D51" s="1"/>
  <c r="E51" s="1"/>
  <c r="B51"/>
  <c r="D50"/>
  <c r="E50" s="1"/>
  <c r="D49"/>
  <c r="E49" s="1"/>
  <c r="D48"/>
  <c r="E48" s="1"/>
  <c r="D47"/>
  <c r="E47" s="1"/>
  <c r="C46"/>
  <c r="D46" s="1"/>
  <c r="E46" s="1"/>
  <c r="B46"/>
  <c r="D45"/>
  <c r="E45" s="1"/>
  <c r="D44"/>
  <c r="E44" s="1"/>
  <c r="D43"/>
  <c r="E43" s="1"/>
  <c r="D42"/>
  <c r="E42" s="1"/>
  <c r="C41"/>
  <c r="D41" s="1"/>
  <c r="E41" s="1"/>
  <c r="B41"/>
  <c r="C40"/>
  <c r="D40" s="1"/>
  <c r="E40" s="1"/>
  <c r="B40"/>
  <c r="D39"/>
  <c r="E39" s="1"/>
  <c r="D38"/>
  <c r="E38" s="1"/>
  <c r="D37"/>
  <c r="E37" s="1"/>
  <c r="D36"/>
  <c r="E36" s="1"/>
  <c r="C35"/>
  <c r="D35" s="1"/>
  <c r="E35" s="1"/>
  <c r="B35"/>
  <c r="D34"/>
  <c r="E34" s="1"/>
  <c r="D33"/>
  <c r="E33" s="1"/>
  <c r="C32"/>
  <c r="D32" s="1"/>
  <c r="E32" s="1"/>
  <c r="B32"/>
  <c r="D31"/>
  <c r="E31" s="1"/>
  <c r="D30"/>
  <c r="E30" s="1"/>
  <c r="D29"/>
  <c r="E29" s="1"/>
  <c r="D28"/>
  <c r="E28" s="1"/>
  <c r="C27"/>
  <c r="D27" s="1"/>
  <c r="E27" s="1"/>
  <c r="B27"/>
  <c r="C26"/>
  <c r="D26" s="1"/>
  <c r="E26" s="1"/>
  <c r="B26"/>
  <c r="D25"/>
  <c r="E25" s="1"/>
  <c r="D24"/>
  <c r="E24" s="1"/>
  <c r="D23"/>
  <c r="E23" s="1"/>
  <c r="D22"/>
  <c r="E22" s="1"/>
  <c r="C21"/>
  <c r="D21" s="1"/>
  <c r="E21" s="1"/>
  <c r="B21"/>
  <c r="C20"/>
  <c r="D20" s="1"/>
  <c r="E20" s="1"/>
  <c r="B20"/>
  <c r="B11" s="1"/>
  <c r="B10" s="1"/>
  <c r="D19"/>
  <c r="E19" s="1"/>
  <c r="D18"/>
  <c r="E18" s="1"/>
  <c r="C18"/>
  <c r="B18"/>
  <c r="D17"/>
  <c r="E17" s="1"/>
  <c r="D16"/>
  <c r="E16" s="1"/>
  <c r="D15"/>
  <c r="E15" s="1"/>
  <c r="D14"/>
  <c r="E14" s="1"/>
  <c r="D13"/>
  <c r="E13" s="1"/>
  <c r="C13"/>
  <c r="B13"/>
  <c r="D12"/>
  <c r="E12" s="1"/>
  <c r="C12"/>
  <c r="B12"/>
  <c r="C69" l="1"/>
  <c r="D69" s="1"/>
  <c r="E69" s="1"/>
  <c r="C101"/>
  <c r="D101" s="1"/>
  <c r="E101" s="1"/>
  <c r="C122"/>
  <c r="D122" s="1"/>
  <c r="E122" s="1"/>
  <c r="C199"/>
  <c r="D199" s="1"/>
  <c r="E199" s="1"/>
  <c r="E239"/>
  <c r="E243"/>
  <c r="E247"/>
  <c r="E251"/>
  <c r="E255"/>
  <c r="E163"/>
  <c r="E257"/>
  <c r="C11" l="1"/>
  <c r="D11" l="1"/>
  <c r="E11" s="1"/>
  <c r="C10"/>
  <c r="D10" s="1"/>
  <c r="E10" s="1"/>
</calcChain>
</file>

<file path=xl/sharedStrings.xml><?xml version="1.0" encoding="utf-8"?>
<sst xmlns="http://schemas.openxmlformats.org/spreadsheetml/2006/main" count="266" uniqueCount="107">
  <si>
    <t xml:space="preserve">                                                                                                           </t>
  </si>
  <si>
    <t>Приложение 5</t>
  </si>
  <si>
    <r>
      <t xml:space="preserve">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Анализ </t>
    </r>
  </si>
  <si>
    <t xml:space="preserve">                       удовлетворенности населения </t>
  </si>
  <si>
    <t>медицинской помощью в медицинских организациях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</si>
  <si>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r>
      <t xml:space="preserve">                 при проведении опросов в медицинских организациях и вне МО страхования                                            за   январь - декабрь 2020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</si>
  <si>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             Наименование </t>
  </si>
  <si>
    <t xml:space="preserve">   Всего </t>
  </si>
  <si>
    <t xml:space="preserve">    Удовлетворен</t>
  </si>
  <si>
    <t>отклонение</t>
  </si>
  <si>
    <t xml:space="preserve">       района, МО, условия оказания медицинской помощи</t>
  </si>
  <si>
    <t>опрошено</t>
  </si>
  <si>
    <t>абс. знач.</t>
  </si>
  <si>
    <t>относ. знач.</t>
  </si>
  <si>
    <t>от целевых значений критериев качества МП 75%</t>
  </si>
  <si>
    <t>5=4-75%</t>
  </si>
  <si>
    <t>ВСЕГО по ЛО:</t>
  </si>
  <si>
    <t>ИТОГО по районам (МО 1, 2 уровня, расположенные в муниципальных районах Ленинградской области):</t>
  </si>
  <si>
    <t>Бокситогорский район  всего:</t>
  </si>
  <si>
    <t>ГБУЗ ЛО "Бокситогорская МБ"</t>
  </si>
  <si>
    <t>Поликлиника</t>
  </si>
  <si>
    <t>Стационар</t>
  </si>
  <si>
    <t>ДС</t>
  </si>
  <si>
    <t>Скорая медицинская помощь</t>
  </si>
  <si>
    <t>ГБУЗ ЛО "Бокситогорская стоматологическая поликлиника"</t>
  </si>
  <si>
    <t>Волосовский район всего:</t>
  </si>
  <si>
    <t>ГБУЗ ЛО "Волосовская МБ"</t>
  </si>
  <si>
    <t>Волховский район всего:</t>
  </si>
  <si>
    <t>ГБУЗ ЛО "Волховская МБ"</t>
  </si>
  <si>
    <t>ГБУЗ ЛО  "Волховская стоматологическая пол-ка"</t>
  </si>
  <si>
    <t>НУЗ "Отделенческая б-ца на ст. Волховстрой "ОАО РЖД"</t>
  </si>
  <si>
    <t>Всеволожский район всего:</t>
  </si>
  <si>
    <t>ГБУЗ ЛО "Всеволожская КМБ"</t>
  </si>
  <si>
    <t>ГБУЗ ЛО "Токсовская РБ"</t>
  </si>
  <si>
    <t>ГБУЗ ЛО "Сертоловская ГБ"</t>
  </si>
  <si>
    <t>ООО "Мой Доктор"</t>
  </si>
  <si>
    <t>ООО "Медиус и К"</t>
  </si>
  <si>
    <t>ООО "МедЭксперт"</t>
  </si>
  <si>
    <t>ООО "Семейный Доктор"</t>
  </si>
  <si>
    <t>ООО "Центры диализа "Авиценна"</t>
  </si>
  <si>
    <t>ООО "МЕДИЦЕНТР ЮЗ"</t>
  </si>
  <si>
    <t>Выборгский район всего:</t>
  </si>
  <si>
    <t>ГБУЗ ЛО "Выборгская МБ"</t>
  </si>
  <si>
    <t>ГБУЗ ЛО  "Выборгская детская ГБ"</t>
  </si>
  <si>
    <t>ГАУЗ ЛО "Выборгская Стоматологическая пол-ка"</t>
  </si>
  <si>
    <t>ГБУЗ ЛО "Приморская РБ"</t>
  </si>
  <si>
    <t>ГБУЗ ЛО "Рощинская РБ"</t>
  </si>
  <si>
    <t>ГБУЗ ЛО "Выборгский роддом"</t>
  </si>
  <si>
    <t>ЧУЗ "РЖД-МЕДИЦИНА" Г.ВЫБОРГ"</t>
  </si>
  <si>
    <t>Гатчинский район всего:</t>
  </si>
  <si>
    <t>ГБУЗ ЛО "Гатчинская КМБ"</t>
  </si>
  <si>
    <t>ГАУЗ ЛО "Вырицкая РБ"</t>
  </si>
  <si>
    <t>ООО "АЛЕКСА"</t>
  </si>
  <si>
    <t>ООО "СЗМЦ +"</t>
  </si>
  <si>
    <t>МЧ УДПО "НЕФРОСОВЕТ"</t>
  </si>
  <si>
    <t>ООО "Многопрофильный медицинский центр восстановительного лечения "Здоровье"</t>
  </si>
  <si>
    <t>Кингисеппский район всего:</t>
  </si>
  <si>
    <t>ЧУ "ЦД"ПАРАЦЕЛЬС"</t>
  </si>
  <si>
    <t>ГБУЗ ЛО "Кингисеппская МБ"</t>
  </si>
  <si>
    <t>Кировский район всего:</t>
  </si>
  <si>
    <t>ГБУЗ ЛО "Кировская МБ"</t>
  </si>
  <si>
    <t>ГБУЗ ЛО "Кировская стоматологическая поликлиника"</t>
  </si>
  <si>
    <t>Киришский район всего:</t>
  </si>
  <si>
    <t>ГБУЗ ЛО "Киришская КМБ"</t>
  </si>
  <si>
    <t>ЛОГП "Киришская стомат пол-ка"</t>
  </si>
  <si>
    <t>Оздоровительный фонд "МЕДИНЕФ"</t>
  </si>
  <si>
    <t>Лодейнопольский район всего:</t>
  </si>
  <si>
    <t>ГБУЗ ЛО "Лодейнопольская МБ"</t>
  </si>
  <si>
    <t>Ломоносовский район всего:</t>
  </si>
  <si>
    <t>ГБУЗ ЛО "Ломоносовская МБ"</t>
  </si>
  <si>
    <t>ООО "Клиника"</t>
  </si>
  <si>
    <t>Лужский район всего:</t>
  </si>
  <si>
    <t>ГБУЗ ЛО "Лужская МБ"</t>
  </si>
  <si>
    <t>Подпорожский район всего:</t>
  </si>
  <si>
    <t>ГБУЗ ЛО "Подпорожская МБ"</t>
  </si>
  <si>
    <t>Приозерский район всего:</t>
  </si>
  <si>
    <t>ГБУЗ ЛО "Приозерская МБ"</t>
  </si>
  <si>
    <t>Сланцевский район всего:</t>
  </si>
  <si>
    <t>ГБУЗ ЛО "Сланцевская МБ"</t>
  </si>
  <si>
    <t>Сосновоборский городской округ всего:</t>
  </si>
  <si>
    <t>ФГБУЗ ЦМСЧ N 38 ФМБА России</t>
  </si>
  <si>
    <t>Тихвинский район всего:</t>
  </si>
  <si>
    <t>ГБУЗ ЛО "Тихвинская МБ"</t>
  </si>
  <si>
    <t>Тосненский район всего:</t>
  </si>
  <si>
    <t>ООО "МЦ " Здоровье"</t>
  </si>
  <si>
    <t>ГБУЗ ЛО "Тосненская КМБ"</t>
  </si>
  <si>
    <t>МО 2, 3 уровня, расположенные на территории Санкт-Петербурга, всего:</t>
  </si>
  <si>
    <t>ГБУЗ "Ленинградская областная клиническая больница"</t>
  </si>
  <si>
    <t>ГАУЗ "Ленинградский обл. кардиологический диспансер"</t>
  </si>
  <si>
    <t>ГБУЗ "Ленинградский областной клинический онкологический диспансер"</t>
  </si>
  <si>
    <t>ЛОГБУЗ "Детская клиническая больница"</t>
  </si>
  <si>
    <t>ФГБУЗ КБ №122 им.Л.Г.Соколова ФМБА России</t>
  </si>
  <si>
    <t>ООО "ДЕНТАЛ-СЕРВИС"</t>
  </si>
  <si>
    <t>ГБУЗ "ЛеноблЦентр"</t>
  </si>
  <si>
    <t>ГБОУ ВПО СЗГМУ им. И.И.Мечникова Минздравсоцразвития России</t>
  </si>
  <si>
    <t>ЗАО "Северо-Западный Центр доказательной медицины"</t>
  </si>
  <si>
    <t>ГБОУ ВПО СПБМУ им. И.П.Павлова Минздравсоцразвития России</t>
  </si>
  <si>
    <t>ООО "МАРТ"</t>
  </si>
  <si>
    <t>СПБ ГБУЗ "Городская б-ца № 40"</t>
  </si>
  <si>
    <t>СПБ ГБУЗ "Поликлиника № 37"</t>
  </si>
  <si>
    <t>ЗАО "МЦРМ"</t>
  </si>
  <si>
    <t>ООО "МРТ"</t>
  </si>
  <si>
    <t>ООО "ЛДЦ МИБС"</t>
  </si>
  <si>
    <t>ООО "ЭМСИПИ - МЕДИКЕЙР"</t>
  </si>
  <si>
    <t>ФГБОУ ВО СПб ГПМУ Минздрава России</t>
  </si>
  <si>
    <t>ООО "Евромед Клиник"</t>
  </si>
  <si>
    <t>* 75% - плановый показатель удовлетворенности по Территориальной программе ЛО.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</si>
</sst>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204"/>
    </font>
    <font>
      <sz val="10"/>
      <name val="Arial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164" fontId="7" fillId="2" borderId="13" xfId="0" applyNumberFormat="1" applyFont="1" applyFill="1" applyBorder="1"/>
    <xf numFmtId="164" fontId="7" fillId="2" borderId="14" xfId="0" applyNumberFormat="1" applyFont="1" applyFill="1" applyBorder="1"/>
    <xf numFmtId="0" fontId="8" fillId="2" borderId="15" xfId="0" applyFont="1" applyFill="1" applyBorder="1" applyAlignment="1">
      <alignment wrapText="1"/>
    </xf>
    <xf numFmtId="0" fontId="7" fillId="2" borderId="16" xfId="0" applyFont="1" applyFill="1" applyBorder="1"/>
    <xf numFmtId="164" fontId="7" fillId="2" borderId="16" xfId="0" applyNumberFormat="1" applyFont="1" applyFill="1" applyBorder="1"/>
    <xf numFmtId="164" fontId="7" fillId="2" borderId="17" xfId="0" applyNumberFormat="1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164" fontId="7" fillId="3" borderId="19" xfId="0" applyNumberFormat="1" applyFont="1" applyFill="1" applyBorder="1"/>
    <xf numFmtId="164" fontId="7" fillId="3" borderId="20" xfId="0" applyNumberFormat="1" applyFont="1" applyFill="1" applyBorder="1"/>
    <xf numFmtId="0" fontId="9" fillId="4" borderId="21" xfId="0" applyFont="1" applyFill="1" applyBorder="1"/>
    <xf numFmtId="0" fontId="7" fillId="4" borderId="8" xfId="0" applyFont="1" applyFill="1" applyBorder="1"/>
    <xf numFmtId="164" fontId="7" fillId="4" borderId="7" xfId="0" applyNumberFormat="1" applyFont="1" applyFill="1" applyBorder="1"/>
    <xf numFmtId="164" fontId="7" fillId="4" borderId="11" xfId="0" applyNumberFormat="1" applyFont="1" applyFill="1" applyBorder="1"/>
    <xf numFmtId="0" fontId="9" fillId="0" borderId="22" xfId="0" applyFont="1" applyFill="1" applyBorder="1"/>
    <xf numFmtId="0" fontId="9" fillId="0" borderId="23" xfId="0" applyFont="1" applyFill="1" applyBorder="1"/>
    <xf numFmtId="164" fontId="9" fillId="2" borderId="23" xfId="0" applyNumberFormat="1" applyFont="1" applyFill="1" applyBorder="1"/>
    <xf numFmtId="164" fontId="9" fillId="0" borderId="24" xfId="0" applyNumberFormat="1" applyFont="1" applyBorder="1"/>
    <xf numFmtId="164" fontId="9" fillId="0" borderId="23" xfId="0" applyNumberFormat="1" applyFont="1" applyFill="1" applyBorder="1"/>
    <xf numFmtId="164" fontId="9" fillId="0" borderId="24" xfId="0" applyNumberFormat="1" applyFont="1" applyFill="1" applyBorder="1"/>
    <xf numFmtId="0" fontId="9" fillId="4" borderId="6" xfId="0" applyFont="1" applyFill="1" applyBorder="1" applyAlignment="1">
      <alignment vertical="center" wrapText="1"/>
    </xf>
    <xf numFmtId="0" fontId="7" fillId="4" borderId="25" xfId="0" applyFont="1" applyFill="1" applyBorder="1"/>
    <xf numFmtId="164" fontId="7" fillId="4" borderId="25" xfId="0" applyNumberFormat="1" applyFont="1" applyFill="1" applyBorder="1"/>
    <xf numFmtId="164" fontId="7" fillId="4" borderId="9" xfId="0" applyNumberFormat="1" applyFont="1" applyFill="1" applyBorder="1"/>
    <xf numFmtId="164" fontId="9" fillId="2" borderId="25" xfId="0" applyNumberFormat="1" applyFont="1" applyFill="1" applyBorder="1"/>
    <xf numFmtId="0" fontId="7" fillId="3" borderId="22" xfId="0" applyFont="1" applyFill="1" applyBorder="1"/>
    <xf numFmtId="0" fontId="7" fillId="3" borderId="23" xfId="0" applyFont="1" applyFill="1" applyBorder="1"/>
    <xf numFmtId="164" fontId="7" fillId="3" borderId="25" xfId="0" applyNumberFormat="1" applyFont="1" applyFill="1" applyBorder="1"/>
    <xf numFmtId="164" fontId="7" fillId="3" borderId="9" xfId="0" applyNumberFormat="1" applyFont="1" applyFill="1" applyBorder="1"/>
    <xf numFmtId="0" fontId="9" fillId="4" borderId="6" xfId="0" applyFont="1" applyFill="1" applyBorder="1"/>
    <xf numFmtId="164" fontId="7" fillId="4" borderId="24" xfId="0" applyNumberFormat="1" applyFont="1" applyFill="1" applyBorder="1"/>
    <xf numFmtId="164" fontId="9" fillId="0" borderId="25" xfId="0" applyNumberFormat="1" applyFont="1" applyFill="1" applyBorder="1"/>
    <xf numFmtId="0" fontId="0" fillId="2" borderId="0" xfId="0" applyFill="1"/>
    <xf numFmtId="0" fontId="9" fillId="4" borderId="22" xfId="0" applyFont="1" applyFill="1" applyBorder="1"/>
    <xf numFmtId="0" fontId="7" fillId="4" borderId="23" xfId="0" applyFont="1" applyFill="1" applyBorder="1"/>
    <xf numFmtId="0" fontId="9" fillId="0" borderId="25" xfId="0" applyFont="1" applyFill="1" applyBorder="1"/>
    <xf numFmtId="0" fontId="9" fillId="4" borderId="26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10" xfId="0" applyFont="1" applyFill="1" applyBorder="1"/>
    <xf numFmtId="0" fontId="9" fillId="0" borderId="8" xfId="0" applyFont="1" applyFill="1" applyBorder="1"/>
    <xf numFmtId="164" fontId="9" fillId="0" borderId="7" xfId="0" applyNumberFormat="1" applyFont="1" applyFill="1" applyBorder="1"/>
    <xf numFmtId="164" fontId="9" fillId="0" borderId="11" xfId="0" applyNumberFormat="1" applyFont="1" applyBorder="1"/>
    <xf numFmtId="0" fontId="9" fillId="0" borderId="27" xfId="0" applyFont="1" applyFill="1" applyBorder="1"/>
    <xf numFmtId="0" fontId="9" fillId="0" borderId="28" xfId="0" applyFont="1" applyFill="1" applyBorder="1"/>
    <xf numFmtId="164" fontId="9" fillId="0" borderId="28" xfId="0" applyNumberFormat="1" applyFont="1" applyFill="1" applyBorder="1"/>
    <xf numFmtId="164" fontId="9" fillId="0" borderId="29" xfId="0" applyNumberFormat="1" applyFont="1" applyFill="1" applyBorder="1"/>
    <xf numFmtId="0" fontId="9" fillId="4" borderId="27" xfId="0" applyFont="1" applyFill="1" applyBorder="1"/>
    <xf numFmtId="0" fontId="7" fillId="4" borderId="28" xfId="0" applyFont="1" applyFill="1" applyBorder="1"/>
    <xf numFmtId="164" fontId="7" fillId="4" borderId="28" xfId="0" applyNumberFormat="1" applyFont="1" applyFill="1" applyBorder="1"/>
    <xf numFmtId="164" fontId="7" fillId="4" borderId="29" xfId="0" applyNumberFormat="1" applyFont="1" applyFill="1" applyBorder="1"/>
    <xf numFmtId="164" fontId="9" fillId="0" borderId="29" xfId="0" applyNumberFormat="1" applyFont="1" applyBorder="1"/>
    <xf numFmtId="0" fontId="9" fillId="5" borderId="22" xfId="0" applyFont="1" applyFill="1" applyBorder="1"/>
    <xf numFmtId="0" fontId="8" fillId="5" borderId="8" xfId="0" applyFont="1" applyFill="1" applyBorder="1"/>
    <xf numFmtId="164" fontId="8" fillId="6" borderId="25" xfId="0" applyNumberFormat="1" applyFont="1" applyFill="1" applyBorder="1"/>
    <xf numFmtId="164" fontId="8" fillId="5" borderId="24" xfId="0" applyNumberFormat="1" applyFont="1" applyFill="1" applyBorder="1"/>
    <xf numFmtId="164" fontId="9" fillId="0" borderId="9" xfId="0" applyNumberFormat="1" applyFont="1" applyBorder="1"/>
    <xf numFmtId="0" fontId="9" fillId="7" borderId="22" xfId="0" applyFont="1" applyFill="1" applyBorder="1"/>
    <xf numFmtId="0" fontId="9" fillId="7" borderId="8" xfId="0" applyFont="1" applyFill="1" applyBorder="1"/>
    <xf numFmtId="164" fontId="9" fillId="8" borderId="25" xfId="0" applyNumberFormat="1" applyFont="1" applyFill="1" applyBorder="1"/>
    <xf numFmtId="164" fontId="9" fillId="7" borderId="24" xfId="0" applyNumberFormat="1" applyFont="1" applyFill="1" applyBorder="1"/>
    <xf numFmtId="0" fontId="7" fillId="3" borderId="8" xfId="0" applyFont="1" applyFill="1" applyBorder="1"/>
    <xf numFmtId="0" fontId="9" fillId="4" borderId="26" xfId="0" applyFont="1" applyFill="1" applyBorder="1"/>
    <xf numFmtId="164" fontId="7" fillId="4" borderId="30" xfId="0" applyNumberFormat="1" applyFont="1" applyFill="1" applyBorder="1"/>
    <xf numFmtId="0" fontId="9" fillId="0" borderId="31" xfId="0" applyFont="1" applyFill="1" applyBorder="1"/>
    <xf numFmtId="0" fontId="10" fillId="0" borderId="28" xfId="0" applyFont="1" applyBorder="1"/>
    <xf numFmtId="164" fontId="9" fillId="0" borderId="30" xfId="0" applyNumberFormat="1" applyFont="1" applyFill="1" applyBorder="1"/>
    <xf numFmtId="0" fontId="7" fillId="4" borderId="7" xfId="0" applyFont="1" applyFill="1" applyBorder="1"/>
    <xf numFmtId="0" fontId="9" fillId="0" borderId="32" xfId="0" applyFont="1" applyFill="1" applyBorder="1"/>
    <xf numFmtId="164" fontId="9" fillId="0" borderId="33" xfId="0" applyNumberFormat="1" applyFont="1" applyFill="1" applyBorder="1"/>
    <xf numFmtId="0" fontId="9" fillId="0" borderId="34" xfId="0" applyFont="1" applyFill="1" applyBorder="1"/>
    <xf numFmtId="164" fontId="9" fillId="0" borderId="35" xfId="0" applyNumberFormat="1" applyFont="1" applyFill="1" applyBorder="1"/>
    <xf numFmtId="0" fontId="9" fillId="0" borderId="36" xfId="0" applyFont="1" applyFill="1" applyBorder="1"/>
    <xf numFmtId="0" fontId="9" fillId="0" borderId="37" xfId="0" applyFont="1" applyFill="1" applyBorder="1"/>
    <xf numFmtId="0" fontId="9" fillId="0" borderId="38" xfId="0" applyFont="1" applyFill="1" applyBorder="1"/>
    <xf numFmtId="164" fontId="9" fillId="0" borderId="38" xfId="0" applyNumberFormat="1" applyFont="1" applyFill="1" applyBorder="1"/>
    <xf numFmtId="164" fontId="9" fillId="0" borderId="39" xfId="0" applyNumberFormat="1" applyFont="1" applyFill="1" applyBorder="1"/>
    <xf numFmtId="0" fontId="10" fillId="4" borderId="27" xfId="0" applyFont="1" applyFill="1" applyBorder="1"/>
    <xf numFmtId="0" fontId="8" fillId="4" borderId="28" xfId="0" applyFont="1" applyFill="1" applyBorder="1"/>
    <xf numFmtId="164" fontId="9" fillId="4" borderId="28" xfId="0" applyNumberFormat="1" applyFont="1" applyFill="1" applyBorder="1"/>
    <xf numFmtId="164" fontId="9" fillId="4" borderId="29" xfId="0" applyNumberFormat="1" applyFont="1" applyFill="1" applyBorder="1"/>
    <xf numFmtId="0" fontId="9" fillId="0" borderId="6" xfId="0" applyFont="1" applyFill="1" applyBorder="1"/>
    <xf numFmtId="164" fontId="9" fillId="0" borderId="9" xfId="0" applyNumberFormat="1" applyFont="1" applyFill="1" applyBorder="1"/>
    <xf numFmtId="164" fontId="7" fillId="4" borderId="23" xfId="0" applyNumberFormat="1" applyFont="1" applyFill="1" applyBorder="1"/>
    <xf numFmtId="0" fontId="9" fillId="0" borderId="23" xfId="0" applyFont="1" applyBorder="1"/>
    <xf numFmtId="0" fontId="9" fillId="0" borderId="25" xfId="0" applyFont="1" applyBorder="1"/>
    <xf numFmtId="0" fontId="9" fillId="4" borderId="22" xfId="0" applyFont="1" applyFill="1" applyBorder="1" applyAlignment="1">
      <alignment vertical="center"/>
    </xf>
    <xf numFmtId="0" fontId="8" fillId="4" borderId="23" xfId="0" applyFont="1" applyFill="1" applyBorder="1"/>
    <xf numFmtId="164" fontId="8" fillId="4" borderId="25" xfId="0" applyNumberFormat="1" applyFont="1" applyFill="1" applyBorder="1"/>
    <xf numFmtId="164" fontId="8" fillId="4" borderId="24" xfId="0" applyNumberFormat="1" applyFont="1" applyFill="1" applyBorder="1"/>
    <xf numFmtId="164" fontId="10" fillId="0" borderId="25" xfId="0" applyNumberFormat="1" applyFont="1" applyFill="1" applyBorder="1"/>
    <xf numFmtId="164" fontId="10" fillId="0" borderId="24" xfId="0" applyNumberFormat="1" applyFont="1" applyFill="1" applyBorder="1"/>
    <xf numFmtId="164" fontId="8" fillId="4" borderId="23" xfId="0" applyNumberFormat="1" applyFont="1" applyFill="1" applyBorder="1"/>
    <xf numFmtId="0" fontId="9" fillId="4" borderId="22" xfId="0" applyFont="1" applyFill="1" applyBorder="1" applyAlignment="1">
      <alignment wrapText="1"/>
    </xf>
    <xf numFmtId="164" fontId="8" fillId="4" borderId="9" xfId="0" applyNumberFormat="1" applyFont="1" applyFill="1" applyBorder="1"/>
    <xf numFmtId="0" fontId="9" fillId="0" borderId="26" xfId="0" applyFont="1" applyFill="1" applyBorder="1"/>
    <xf numFmtId="0" fontId="10" fillId="4" borderId="22" xfId="0" applyFont="1" applyFill="1" applyBorder="1"/>
    <xf numFmtId="164" fontId="7" fillId="3" borderId="23" xfId="0" applyNumberFormat="1" applyFont="1" applyFill="1" applyBorder="1"/>
    <xf numFmtId="0" fontId="9" fillId="4" borderId="23" xfId="0" applyFont="1" applyFill="1" applyBorder="1"/>
    <xf numFmtId="164" fontId="9" fillId="4" borderId="25" xfId="0" applyNumberFormat="1" applyFont="1" applyFill="1" applyBorder="1"/>
    <xf numFmtId="164" fontId="9" fillId="4" borderId="24" xfId="0" applyNumberFormat="1" applyFont="1" applyFill="1" applyBorder="1"/>
    <xf numFmtId="0" fontId="8" fillId="5" borderId="23" xfId="0" applyFont="1" applyFill="1" applyBorder="1"/>
    <xf numFmtId="164" fontId="8" fillId="5" borderId="25" xfId="0" applyNumberFormat="1" applyFont="1" applyFill="1" applyBorder="1"/>
    <xf numFmtId="0" fontId="9" fillId="9" borderId="22" xfId="0" applyFont="1" applyFill="1" applyBorder="1"/>
    <xf numFmtId="0" fontId="9" fillId="9" borderId="23" xfId="0" applyFont="1" applyFill="1" applyBorder="1"/>
    <xf numFmtId="0" fontId="7" fillId="3" borderId="10" xfId="0" applyFont="1" applyFill="1" applyBorder="1"/>
    <xf numFmtId="164" fontId="7" fillId="3" borderId="8" xfId="0" applyNumberFormat="1" applyFont="1" applyFill="1" applyBorder="1"/>
    <xf numFmtId="164" fontId="7" fillId="3" borderId="40" xfId="0" applyNumberFormat="1" applyFont="1" applyFill="1" applyBorder="1"/>
    <xf numFmtId="0" fontId="10" fillId="5" borderId="27" xfId="0" applyFont="1" applyFill="1" applyBorder="1"/>
    <xf numFmtId="0" fontId="8" fillId="5" borderId="28" xfId="0" applyFont="1" applyFill="1" applyBorder="1"/>
    <xf numFmtId="164" fontId="8" fillId="5" borderId="28" xfId="0" applyNumberFormat="1" applyFont="1" applyFill="1" applyBorder="1"/>
    <xf numFmtId="164" fontId="8" fillId="5" borderId="29" xfId="0" applyNumberFormat="1" applyFont="1" applyFill="1" applyBorder="1"/>
    <xf numFmtId="0" fontId="0" fillId="0" borderId="0" xfId="0" applyBorder="1"/>
    <xf numFmtId="0" fontId="10" fillId="0" borderId="27" xfId="0" applyFont="1" applyFill="1" applyBorder="1"/>
    <xf numFmtId="0" fontId="10" fillId="0" borderId="28" xfId="0" applyFont="1" applyFill="1" applyBorder="1"/>
    <xf numFmtId="164" fontId="10" fillId="0" borderId="28" xfId="0" applyNumberFormat="1" applyFont="1" applyFill="1" applyBorder="1"/>
    <xf numFmtId="164" fontId="10" fillId="0" borderId="29" xfId="0" applyNumberFormat="1" applyFont="1" applyFill="1" applyBorder="1"/>
    <xf numFmtId="0" fontId="8" fillId="4" borderId="25" xfId="0" applyFont="1" applyFill="1" applyBorder="1"/>
    <xf numFmtId="0" fontId="9" fillId="0" borderId="10" xfId="0" applyFont="1" applyFill="1" applyBorder="1"/>
    <xf numFmtId="164" fontId="9" fillId="2" borderId="8" xfId="0" applyNumberFormat="1" applyFont="1" applyFill="1" applyBorder="1"/>
    <xf numFmtId="164" fontId="9" fillId="0" borderId="8" xfId="0" applyNumberFormat="1" applyFont="1" applyFill="1" applyBorder="1"/>
    <xf numFmtId="164" fontId="9" fillId="0" borderId="11" xfId="0" applyNumberFormat="1" applyFont="1" applyFill="1" applyBorder="1"/>
    <xf numFmtId="0" fontId="8" fillId="3" borderId="41" xfId="0" applyFont="1" applyFill="1" applyBorder="1" applyAlignment="1">
      <alignment wrapText="1"/>
    </xf>
    <xf numFmtId="0" fontId="8" fillId="3" borderId="42" xfId="0" applyFont="1" applyFill="1" applyBorder="1"/>
    <xf numFmtId="164" fontId="7" fillId="3" borderId="42" xfId="0" applyNumberFormat="1" applyFont="1" applyFill="1" applyBorder="1"/>
    <xf numFmtId="164" fontId="7" fillId="3" borderId="43" xfId="0" applyNumberFormat="1" applyFont="1" applyFill="1" applyBorder="1"/>
    <xf numFmtId="0" fontId="9" fillId="4" borderId="6" xfId="0" applyFont="1" applyFill="1" applyBorder="1" applyAlignment="1">
      <alignment wrapText="1"/>
    </xf>
    <xf numFmtId="0" fontId="9" fillId="0" borderId="22" xfId="0" applyFont="1" applyBorder="1"/>
    <xf numFmtId="0" fontId="10" fillId="0" borderId="23" xfId="0" applyFont="1" applyBorder="1"/>
    <xf numFmtId="0" fontId="10" fillId="0" borderId="22" xfId="0" applyFont="1" applyFill="1" applyBorder="1"/>
    <xf numFmtId="0" fontId="10" fillId="4" borderId="22" xfId="0" applyFont="1" applyFill="1" applyBorder="1" applyAlignment="1">
      <alignment wrapText="1"/>
    </xf>
    <xf numFmtId="164" fontId="9" fillId="2" borderId="28" xfId="0" applyNumberFormat="1" applyFont="1" applyFill="1" applyBorder="1"/>
    <xf numFmtId="0" fontId="9" fillId="4" borderId="22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vertical="center" wrapText="1"/>
    </xf>
    <xf numFmtId="164" fontId="9" fillId="4" borderId="23" xfId="0" applyNumberFormat="1" applyFont="1" applyFill="1" applyBorder="1"/>
    <xf numFmtId="0" fontId="10" fillId="4" borderId="10" xfId="0" applyFont="1" applyFill="1" applyBorder="1"/>
    <xf numFmtId="0" fontId="8" fillId="4" borderId="8" xfId="0" applyFont="1" applyFill="1" applyBorder="1"/>
    <xf numFmtId="164" fontId="8" fillId="4" borderId="8" xfId="0" applyNumberFormat="1" applyFont="1" applyFill="1" applyBorder="1"/>
    <xf numFmtId="164" fontId="8" fillId="4" borderId="11" xfId="0" applyNumberFormat="1" applyFont="1" applyFill="1" applyBorder="1"/>
    <xf numFmtId="0" fontId="9" fillId="0" borderId="44" xfId="0" applyFont="1" applyFill="1" applyBorder="1"/>
    <xf numFmtId="0" fontId="9" fillId="0" borderId="45" xfId="0" applyFont="1" applyFill="1" applyBorder="1"/>
    <xf numFmtId="0" fontId="9" fillId="0" borderId="45" xfId="0" applyFont="1" applyBorder="1"/>
    <xf numFmtId="164" fontId="9" fillId="0" borderId="45" xfId="0" applyNumberFormat="1" applyFont="1" applyFill="1" applyBorder="1"/>
    <xf numFmtId="164" fontId="9" fillId="0" borderId="46" xfId="0" applyNumberFormat="1" applyFont="1" applyFill="1" applyBorder="1"/>
    <xf numFmtId="0" fontId="9" fillId="5" borderId="6" xfId="0" applyFont="1" applyFill="1" applyBorder="1"/>
    <xf numFmtId="0" fontId="8" fillId="4" borderId="47" xfId="0" applyFont="1" applyFill="1" applyBorder="1"/>
    <xf numFmtId="164" fontId="8" fillId="4" borderId="48" xfId="0" applyNumberFormat="1" applyFont="1" applyFill="1" applyBorder="1"/>
    <xf numFmtId="164" fontId="8" fillId="4" borderId="49" xfId="0" applyNumberFormat="1" applyFont="1" applyFill="1" applyBorder="1"/>
    <xf numFmtId="0" fontId="9" fillId="0" borderId="32" xfId="0" applyFont="1" applyBorder="1"/>
    <xf numFmtId="0" fontId="8" fillId="4" borderId="32" xfId="0" applyFont="1" applyFill="1" applyBorder="1"/>
    <xf numFmtId="164" fontId="8" fillId="4" borderId="28" xfId="0" applyNumberFormat="1" applyFont="1" applyFill="1" applyBorder="1"/>
    <xf numFmtId="164" fontId="8" fillId="4" borderId="33" xfId="0" applyNumberFormat="1" applyFont="1" applyFill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164" fontId="9" fillId="0" borderId="53" xfId="0" applyNumberFormat="1" applyFont="1" applyFill="1" applyBorder="1"/>
    <xf numFmtId="0" fontId="8" fillId="5" borderId="25" xfId="0" applyFont="1" applyFill="1" applyBorder="1"/>
    <xf numFmtId="0" fontId="8" fillId="5" borderId="47" xfId="0" applyFont="1" applyFill="1" applyBorder="1"/>
    <xf numFmtId="164" fontId="10" fillId="0" borderId="33" xfId="0" applyNumberFormat="1" applyFont="1" applyFill="1" applyBorder="1"/>
    <xf numFmtId="0" fontId="9" fillId="4" borderId="10" xfId="0" applyFont="1" applyFill="1" applyBorder="1"/>
    <xf numFmtId="0" fontId="8" fillId="4" borderId="34" xfId="0" applyFont="1" applyFill="1" applyBorder="1"/>
    <xf numFmtId="164" fontId="8" fillId="4" borderId="35" xfId="0" applyNumberFormat="1" applyFont="1" applyFill="1" applyBorder="1"/>
    <xf numFmtId="0" fontId="9" fillId="0" borderId="27" xfId="0" applyFont="1" applyBorder="1"/>
    <xf numFmtId="0" fontId="9" fillId="0" borderId="28" xfId="0" applyFont="1" applyBorder="1"/>
    <xf numFmtId="0" fontId="9" fillId="0" borderId="36" xfId="0" applyFont="1" applyBorder="1"/>
    <xf numFmtId="164" fontId="9" fillId="0" borderId="54" xfId="0" applyNumberFormat="1" applyFont="1" applyFill="1" applyBorder="1"/>
    <xf numFmtId="0" fontId="9" fillId="5" borderId="27" xfId="0" applyFont="1" applyFill="1" applyBorder="1"/>
    <xf numFmtId="0" fontId="8" fillId="5" borderId="36" xfId="0" applyFont="1" applyFill="1" applyBorder="1"/>
    <xf numFmtId="164" fontId="8" fillId="5" borderId="54" xfId="0" applyNumberFormat="1" applyFont="1" applyFill="1" applyBorder="1"/>
    <xf numFmtId="0" fontId="9" fillId="0" borderId="38" xfId="0" applyFont="1" applyBorder="1"/>
    <xf numFmtId="0" fontId="9" fillId="0" borderId="55" xfId="0" applyFont="1" applyBorder="1"/>
    <xf numFmtId="164" fontId="10" fillId="0" borderId="35" xfId="0" applyNumberFormat="1" applyFont="1" applyFill="1" applyBorder="1"/>
    <xf numFmtId="164" fontId="10" fillId="0" borderId="46" xfId="0" applyNumberFormat="1" applyFont="1" applyFill="1" applyBorder="1"/>
    <xf numFmtId="0" fontId="9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12" fillId="2" borderId="0" xfId="0" applyFont="1" applyFill="1" applyBorder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zoomScaleSheetLayoutView="100" workbookViewId="0">
      <pane ySplit="9" topLeftCell="A142" activePane="bottomLeft" state="frozen"/>
      <selection pane="bottomLeft" activeCell="G164" sqref="G164"/>
    </sheetView>
  </sheetViews>
  <sheetFormatPr defaultRowHeight="12.75"/>
  <cols>
    <col min="1" max="1" width="55" customWidth="1"/>
    <col min="2" max="2" width="8.28515625" customWidth="1"/>
    <col min="3" max="3" width="13.42578125" bestFit="1" customWidth="1"/>
    <col min="4" max="4" width="10.5703125" customWidth="1"/>
    <col min="5" max="5" width="11" customWidth="1"/>
    <col min="6" max="8" width="9.140625" style="2"/>
    <col min="9" max="10" width="9.140625" style="3"/>
    <col min="11" max="11" width="9.140625" style="2"/>
  </cols>
  <sheetData>
    <row r="1" spans="1:14" ht="15">
      <c r="A1" t="s">
        <v>0</v>
      </c>
      <c r="D1" s="1" t="s">
        <v>1</v>
      </c>
    </row>
    <row r="2" spans="1:14" ht="15">
      <c r="A2" s="4" t="s">
        <v>2</v>
      </c>
      <c r="B2" s="4"/>
      <c r="C2" s="4"/>
      <c r="D2" s="4"/>
      <c r="E2" s="4"/>
    </row>
    <row r="3" spans="1:14" ht="15">
      <c r="A3" s="5" t="s">
        <v>3</v>
      </c>
      <c r="B3" s="5"/>
      <c r="C3" s="5"/>
      <c r="D3" s="5"/>
      <c r="E3" s="4"/>
      <c r="M3" s="2"/>
    </row>
    <row r="4" spans="1:14" ht="51" customHeight="1">
      <c r="A4" s="6" t="s">
        <v>4</v>
      </c>
      <c r="B4" s="6"/>
      <c r="C4" s="6"/>
      <c r="D4" s="6"/>
      <c r="E4" s="6"/>
      <c r="N4" s="2"/>
    </row>
    <row r="5" spans="1:14" ht="30" customHeight="1">
      <c r="A5" s="7" t="s">
        <v>5</v>
      </c>
      <c r="B5" s="7"/>
      <c r="C5" s="7"/>
      <c r="D5" s="7"/>
      <c r="E5" s="7"/>
    </row>
    <row r="6" spans="1:14" ht="21.75" customHeight="1" thickBot="1"/>
    <row r="7" spans="1:14">
      <c r="A7" s="8" t="s">
        <v>6</v>
      </c>
      <c r="B7" s="9" t="s">
        <v>7</v>
      </c>
      <c r="C7" s="10" t="s">
        <v>8</v>
      </c>
      <c r="D7" s="11"/>
      <c r="E7" s="12" t="s">
        <v>9</v>
      </c>
    </row>
    <row r="8" spans="1:14" ht="63.75">
      <c r="A8" s="13" t="s">
        <v>10</v>
      </c>
      <c r="B8" s="14" t="s">
        <v>11</v>
      </c>
      <c r="C8" s="15" t="s">
        <v>12</v>
      </c>
      <c r="D8" s="15" t="s">
        <v>13</v>
      </c>
      <c r="E8" s="16" t="s">
        <v>14</v>
      </c>
    </row>
    <row r="9" spans="1:14" ht="13.5" thickBot="1">
      <c r="A9" s="17">
        <v>1</v>
      </c>
      <c r="B9" s="18">
        <v>2</v>
      </c>
      <c r="C9" s="18">
        <v>3</v>
      </c>
      <c r="D9" s="18">
        <v>4</v>
      </c>
      <c r="E9" s="19" t="s">
        <v>15</v>
      </c>
    </row>
    <row r="10" spans="1:14" ht="21.75" customHeight="1" thickBot="1">
      <c r="A10" s="20" t="s">
        <v>16</v>
      </c>
      <c r="B10" s="21">
        <f>B11+B207</f>
        <v>27920</v>
      </c>
      <c r="C10" s="21">
        <f>C11+C207</f>
        <v>25519</v>
      </c>
      <c r="D10" s="22">
        <f t="shared" ref="D10:D73" si="0">C10*100/B10</f>
        <v>91.400429799426931</v>
      </c>
      <c r="E10" s="23">
        <f t="shared" ref="E10:E73" si="1">D10-75</f>
        <v>16.400429799426931</v>
      </c>
    </row>
    <row r="11" spans="1:14" ht="48" thickBot="1">
      <c r="A11" s="24" t="s">
        <v>17</v>
      </c>
      <c r="B11" s="25">
        <f>B12+B20+B26+B40+B69+B101+B122+B130+B139+B149+B155+B163+B169+B175+B181+B187+B193+B199</f>
        <v>27298</v>
      </c>
      <c r="C11" s="25">
        <f>C12+C20+C26+C40+C69+C101+C122+C130+C139+C149+C155+C163+C169+C175+C181+C187+C193+C199</f>
        <v>24906</v>
      </c>
      <c r="D11" s="26">
        <f t="shared" si="0"/>
        <v>91.237453293281561</v>
      </c>
      <c r="E11" s="27">
        <f t="shared" si="1"/>
        <v>16.237453293281561</v>
      </c>
    </row>
    <row r="12" spans="1:14" ht="15.75">
      <c r="A12" s="28" t="s">
        <v>18</v>
      </c>
      <c r="B12" s="29">
        <f>B13+B18</f>
        <v>475</v>
      </c>
      <c r="C12" s="29">
        <f>C13+C18</f>
        <v>473</v>
      </c>
      <c r="D12" s="30">
        <f t="shared" si="0"/>
        <v>99.578947368421055</v>
      </c>
      <c r="E12" s="31">
        <f t="shared" si="1"/>
        <v>24.578947368421055</v>
      </c>
    </row>
    <row r="13" spans="1:14" ht="15.75">
      <c r="A13" s="32" t="s">
        <v>19</v>
      </c>
      <c r="B13" s="33">
        <f>SUM(B14:B17)</f>
        <v>475</v>
      </c>
      <c r="C13" s="33">
        <f>SUM(C14:C17)</f>
        <v>473</v>
      </c>
      <c r="D13" s="34">
        <f t="shared" si="0"/>
        <v>99.578947368421055</v>
      </c>
      <c r="E13" s="35">
        <f t="shared" si="1"/>
        <v>24.578947368421055</v>
      </c>
    </row>
    <row r="14" spans="1:14" ht="15.75">
      <c r="A14" s="36" t="s">
        <v>20</v>
      </c>
      <c r="B14" s="37">
        <v>172</v>
      </c>
      <c r="C14" s="37">
        <v>172</v>
      </c>
      <c r="D14" s="38">
        <f t="shared" si="0"/>
        <v>100</v>
      </c>
      <c r="E14" s="39">
        <f t="shared" si="1"/>
        <v>25</v>
      </c>
    </row>
    <row r="15" spans="1:14" ht="15.75">
      <c r="A15" s="36" t="s">
        <v>21</v>
      </c>
      <c r="B15" s="37">
        <v>67</v>
      </c>
      <c r="C15" s="37">
        <v>66</v>
      </c>
      <c r="D15" s="38">
        <f t="shared" si="0"/>
        <v>98.507462686567166</v>
      </c>
      <c r="E15" s="39">
        <f t="shared" si="1"/>
        <v>23.507462686567166</v>
      </c>
    </row>
    <row r="16" spans="1:14" ht="15.75">
      <c r="A16" s="36" t="s">
        <v>22</v>
      </c>
      <c r="B16" s="37">
        <v>126</v>
      </c>
      <c r="C16" s="37">
        <v>125</v>
      </c>
      <c r="D16" s="38">
        <f t="shared" si="0"/>
        <v>99.206349206349202</v>
      </c>
      <c r="E16" s="39">
        <f t="shared" si="1"/>
        <v>24.206349206349202</v>
      </c>
    </row>
    <row r="17" spans="1:12" ht="15.75">
      <c r="A17" s="36" t="s">
        <v>23</v>
      </c>
      <c r="B17" s="37">
        <v>110</v>
      </c>
      <c r="C17" s="37">
        <v>110</v>
      </c>
      <c r="D17" s="40">
        <f t="shared" si="0"/>
        <v>100</v>
      </c>
      <c r="E17" s="41">
        <f t="shared" si="1"/>
        <v>25</v>
      </c>
    </row>
    <row r="18" spans="1:12" ht="31.5" hidden="1">
      <c r="A18" s="42" t="s">
        <v>24</v>
      </c>
      <c r="B18" s="43">
        <f>B19</f>
        <v>0</v>
      </c>
      <c r="C18" s="43">
        <f>C19</f>
        <v>0</v>
      </c>
      <c r="D18" s="44" t="e">
        <f t="shared" si="0"/>
        <v>#DIV/0!</v>
      </c>
      <c r="E18" s="45" t="e">
        <f t="shared" si="1"/>
        <v>#DIV/0!</v>
      </c>
    </row>
    <row r="19" spans="1:12" ht="15.75" hidden="1">
      <c r="A19" s="36" t="s">
        <v>20</v>
      </c>
      <c r="B19" s="37"/>
      <c r="C19" s="37"/>
      <c r="D19" s="46" t="e">
        <f t="shared" si="0"/>
        <v>#DIV/0!</v>
      </c>
      <c r="E19" s="39" t="e">
        <f t="shared" si="1"/>
        <v>#DIV/0!</v>
      </c>
    </row>
    <row r="20" spans="1:12" ht="15.75">
      <c r="A20" s="47" t="s">
        <v>25</v>
      </c>
      <c r="B20" s="48">
        <f>B21</f>
        <v>606</v>
      </c>
      <c r="C20" s="48">
        <f>C21</f>
        <v>569</v>
      </c>
      <c r="D20" s="49">
        <f t="shared" si="0"/>
        <v>93.89438943894389</v>
      </c>
      <c r="E20" s="50">
        <f t="shared" si="1"/>
        <v>18.89438943894389</v>
      </c>
    </row>
    <row r="21" spans="1:12" ht="15.75">
      <c r="A21" s="51" t="s">
        <v>26</v>
      </c>
      <c r="B21" s="43">
        <f>B24+B23+B22+B25</f>
        <v>606</v>
      </c>
      <c r="C21" s="43">
        <f>C24+C23+C22+C25</f>
        <v>569</v>
      </c>
      <c r="D21" s="44">
        <f t="shared" si="0"/>
        <v>93.89438943894389</v>
      </c>
      <c r="E21" s="52">
        <f t="shared" si="1"/>
        <v>18.89438943894389</v>
      </c>
    </row>
    <row r="22" spans="1:12" ht="15.75">
      <c r="A22" s="36" t="s">
        <v>20</v>
      </c>
      <c r="B22" s="37">
        <v>206</v>
      </c>
      <c r="C22" s="37">
        <v>194</v>
      </c>
      <c r="D22" s="46">
        <f t="shared" si="0"/>
        <v>94.174757281553397</v>
      </c>
      <c r="E22" s="39">
        <f t="shared" si="1"/>
        <v>19.174757281553397</v>
      </c>
    </row>
    <row r="23" spans="1:12" ht="15.75">
      <c r="A23" s="36" t="s">
        <v>21</v>
      </c>
      <c r="B23" s="37">
        <v>149</v>
      </c>
      <c r="C23" s="37">
        <v>136</v>
      </c>
      <c r="D23" s="46">
        <f t="shared" si="0"/>
        <v>91.275167785234899</v>
      </c>
      <c r="E23" s="39">
        <f t="shared" si="1"/>
        <v>16.275167785234899</v>
      </c>
    </row>
    <row r="24" spans="1:12" ht="15.75">
      <c r="A24" s="36" t="s">
        <v>22</v>
      </c>
      <c r="B24" s="37">
        <v>135</v>
      </c>
      <c r="C24" s="37">
        <v>128</v>
      </c>
      <c r="D24" s="46">
        <f t="shared" si="0"/>
        <v>94.81481481481481</v>
      </c>
      <c r="E24" s="39">
        <f t="shared" si="1"/>
        <v>19.81481481481481</v>
      </c>
    </row>
    <row r="25" spans="1:12" ht="15.75">
      <c r="A25" s="36" t="s">
        <v>23</v>
      </c>
      <c r="B25" s="37">
        <v>116</v>
      </c>
      <c r="C25" s="37">
        <v>111</v>
      </c>
      <c r="D25" s="53">
        <f t="shared" si="0"/>
        <v>95.689655172413794</v>
      </c>
      <c r="E25" s="41">
        <f t="shared" si="1"/>
        <v>20.689655172413794</v>
      </c>
    </row>
    <row r="26" spans="1:12" ht="15.75">
      <c r="A26" s="47" t="s">
        <v>27</v>
      </c>
      <c r="B26" s="48">
        <f>B27+B32+B35</f>
        <v>1356</v>
      </c>
      <c r="C26" s="48">
        <f>C27+C32+C35</f>
        <v>1298</v>
      </c>
      <c r="D26" s="49">
        <f t="shared" si="0"/>
        <v>95.722713864306783</v>
      </c>
      <c r="E26" s="50">
        <f t="shared" si="1"/>
        <v>20.722713864306783</v>
      </c>
    </row>
    <row r="27" spans="1:12" s="54" customFormat="1" ht="15.75">
      <c r="A27" s="51" t="s">
        <v>28</v>
      </c>
      <c r="B27" s="43">
        <f>B28+B29+B30+B31</f>
        <v>1180</v>
      </c>
      <c r="C27" s="43">
        <f>C28+C29+C30+C31</f>
        <v>1126</v>
      </c>
      <c r="D27" s="44">
        <f t="shared" si="0"/>
        <v>95.423728813559322</v>
      </c>
      <c r="E27" s="52">
        <f t="shared" si="1"/>
        <v>20.423728813559322</v>
      </c>
      <c r="F27" s="2"/>
      <c r="G27" s="2"/>
      <c r="H27" s="2"/>
      <c r="I27" s="3"/>
      <c r="J27" s="3"/>
      <c r="K27" s="2"/>
      <c r="L27"/>
    </row>
    <row r="28" spans="1:12" ht="15.75">
      <c r="A28" s="36" t="s">
        <v>20</v>
      </c>
      <c r="B28" s="37">
        <v>427</v>
      </c>
      <c r="C28" s="37">
        <v>388</v>
      </c>
      <c r="D28" s="53">
        <f t="shared" si="0"/>
        <v>90.866510538641691</v>
      </c>
      <c r="E28" s="41">
        <f t="shared" si="1"/>
        <v>15.866510538641691</v>
      </c>
    </row>
    <row r="29" spans="1:12" ht="15.75">
      <c r="A29" s="36" t="s">
        <v>21</v>
      </c>
      <c r="B29" s="37">
        <v>249</v>
      </c>
      <c r="C29" s="37">
        <v>244</v>
      </c>
      <c r="D29" s="53">
        <f t="shared" si="0"/>
        <v>97.99196787148594</v>
      </c>
      <c r="E29" s="41">
        <f t="shared" si="1"/>
        <v>22.99196787148594</v>
      </c>
    </row>
    <row r="30" spans="1:12" ht="15.75">
      <c r="A30" s="36" t="s">
        <v>22</v>
      </c>
      <c r="B30" s="37">
        <v>282</v>
      </c>
      <c r="C30" s="37">
        <v>279</v>
      </c>
      <c r="D30" s="53">
        <f t="shared" si="0"/>
        <v>98.936170212765958</v>
      </c>
      <c r="E30" s="41">
        <f t="shared" si="1"/>
        <v>23.936170212765958</v>
      </c>
    </row>
    <row r="31" spans="1:12" ht="15.75">
      <c r="A31" s="36" t="s">
        <v>23</v>
      </c>
      <c r="B31" s="37">
        <v>222</v>
      </c>
      <c r="C31" s="37">
        <v>215</v>
      </c>
      <c r="D31" s="53">
        <f t="shared" si="0"/>
        <v>96.846846846846844</v>
      </c>
      <c r="E31" s="41">
        <f t="shared" si="1"/>
        <v>21.846846846846844</v>
      </c>
    </row>
    <row r="32" spans="1:12" ht="15.75" hidden="1">
      <c r="A32" s="55" t="s">
        <v>29</v>
      </c>
      <c r="B32" s="56">
        <f>B33+B34</f>
        <v>0</v>
      </c>
      <c r="C32" s="56">
        <f>C33+C34</f>
        <v>0</v>
      </c>
      <c r="D32" s="44" t="e">
        <f t="shared" si="0"/>
        <v>#DIV/0!</v>
      </c>
      <c r="E32" s="52" t="e">
        <f t="shared" si="1"/>
        <v>#DIV/0!</v>
      </c>
    </row>
    <row r="33" spans="1:5" ht="15.75" hidden="1">
      <c r="A33" s="36" t="s">
        <v>20</v>
      </c>
      <c r="B33" s="37"/>
      <c r="C33" s="37"/>
      <c r="D33" s="40" t="e">
        <f t="shared" si="0"/>
        <v>#DIV/0!</v>
      </c>
      <c r="E33" s="41" t="e">
        <f t="shared" si="1"/>
        <v>#DIV/0!</v>
      </c>
    </row>
    <row r="34" spans="1:5" ht="15.75" hidden="1">
      <c r="A34" s="36" t="s">
        <v>23</v>
      </c>
      <c r="B34" s="57"/>
      <c r="C34" s="37"/>
      <c r="D34" s="40" t="e">
        <f>C34*100/B34</f>
        <v>#DIV/0!</v>
      </c>
      <c r="E34" s="41" t="e">
        <f t="shared" si="1"/>
        <v>#DIV/0!</v>
      </c>
    </row>
    <row r="35" spans="1:5" ht="34.5" customHeight="1">
      <c r="A35" s="58" t="s">
        <v>30</v>
      </c>
      <c r="B35" s="43">
        <f>B36+B37+B38+B39</f>
        <v>176</v>
      </c>
      <c r="C35" s="43">
        <f>C36+C37+C38+C39</f>
        <v>172</v>
      </c>
      <c r="D35" s="44">
        <f t="shared" si="0"/>
        <v>97.727272727272734</v>
      </c>
      <c r="E35" s="52">
        <f t="shared" si="1"/>
        <v>22.727272727272734</v>
      </c>
    </row>
    <row r="36" spans="1:5" ht="15.75">
      <c r="A36" s="36" t="s">
        <v>20</v>
      </c>
      <c r="B36" s="37">
        <v>65</v>
      </c>
      <c r="C36" s="37">
        <v>65</v>
      </c>
      <c r="D36" s="53">
        <f t="shared" si="0"/>
        <v>100</v>
      </c>
      <c r="E36" s="41">
        <f t="shared" si="1"/>
        <v>25</v>
      </c>
    </row>
    <row r="37" spans="1:5" ht="15.75">
      <c r="A37" s="36" t="s">
        <v>21</v>
      </c>
      <c r="B37" s="37">
        <v>64</v>
      </c>
      <c r="C37" s="37">
        <v>62</v>
      </c>
      <c r="D37" s="53">
        <f t="shared" si="0"/>
        <v>96.875</v>
      </c>
      <c r="E37" s="41">
        <f t="shared" si="1"/>
        <v>21.875</v>
      </c>
    </row>
    <row r="38" spans="1:5" ht="15.75">
      <c r="A38" s="36" t="s">
        <v>22</v>
      </c>
      <c r="B38" s="37">
        <v>47</v>
      </c>
      <c r="C38" s="37">
        <v>45</v>
      </c>
      <c r="D38" s="53">
        <f t="shared" si="0"/>
        <v>95.744680851063833</v>
      </c>
      <c r="E38" s="41">
        <f t="shared" si="1"/>
        <v>20.744680851063833</v>
      </c>
    </row>
    <row r="39" spans="1:5" ht="15.75" hidden="1">
      <c r="A39" s="36" t="s">
        <v>23</v>
      </c>
      <c r="B39" s="37"/>
      <c r="C39" s="37"/>
      <c r="D39" s="53" t="e">
        <f t="shared" si="0"/>
        <v>#DIV/0!</v>
      </c>
      <c r="E39" s="41" t="e">
        <f t="shared" si="1"/>
        <v>#DIV/0!</v>
      </c>
    </row>
    <row r="40" spans="1:5" ht="15.75">
      <c r="A40" s="59" t="s">
        <v>31</v>
      </c>
      <c r="B40" s="48">
        <f>B41+B46+B51+B56+B58+B60+B62+B65+B67</f>
        <v>3345</v>
      </c>
      <c r="C40" s="48">
        <f>C41+C46+C51+C56+C58+C60+C62+C65+C67</f>
        <v>3230</v>
      </c>
      <c r="D40" s="49">
        <f t="shared" si="0"/>
        <v>96.562032884902834</v>
      </c>
      <c r="E40" s="50">
        <f t="shared" si="1"/>
        <v>21.562032884902834</v>
      </c>
    </row>
    <row r="41" spans="1:5" ht="15.75">
      <c r="A41" s="51" t="s">
        <v>32</v>
      </c>
      <c r="B41" s="43">
        <f>B42+B43+B44+B45</f>
        <v>1448</v>
      </c>
      <c r="C41" s="43">
        <f>C42+C43+C44+C45</f>
        <v>1411</v>
      </c>
      <c r="D41" s="44">
        <f t="shared" si="0"/>
        <v>97.444751381215468</v>
      </c>
      <c r="E41" s="52">
        <f t="shared" si="1"/>
        <v>22.444751381215468</v>
      </c>
    </row>
    <row r="42" spans="1:5" ht="15.75">
      <c r="A42" s="36" t="s">
        <v>20</v>
      </c>
      <c r="B42" s="37">
        <v>558</v>
      </c>
      <c r="C42" s="37">
        <v>537</v>
      </c>
      <c r="D42" s="53">
        <f t="shared" si="0"/>
        <v>96.236559139784944</v>
      </c>
      <c r="E42" s="39">
        <f t="shared" si="1"/>
        <v>21.236559139784944</v>
      </c>
    </row>
    <row r="43" spans="1:5" ht="15.75">
      <c r="A43" s="36" t="s">
        <v>21</v>
      </c>
      <c r="B43" s="37">
        <v>399</v>
      </c>
      <c r="C43" s="37">
        <v>395</v>
      </c>
      <c r="D43" s="53">
        <f t="shared" si="0"/>
        <v>98.997493734335833</v>
      </c>
      <c r="E43" s="39">
        <f t="shared" si="1"/>
        <v>23.997493734335833</v>
      </c>
    </row>
    <row r="44" spans="1:5" ht="15.75">
      <c r="A44" s="60" t="s">
        <v>22</v>
      </c>
      <c r="B44" s="61">
        <v>236</v>
      </c>
      <c r="C44" s="61">
        <v>232</v>
      </c>
      <c r="D44" s="62">
        <f t="shared" si="0"/>
        <v>98.305084745762713</v>
      </c>
      <c r="E44" s="63">
        <f t="shared" si="1"/>
        <v>23.305084745762713</v>
      </c>
    </row>
    <row r="45" spans="1:5" ht="15.75">
      <c r="A45" s="64" t="s">
        <v>23</v>
      </c>
      <c r="B45" s="65">
        <v>255</v>
      </c>
      <c r="C45" s="65">
        <v>247</v>
      </c>
      <c r="D45" s="66">
        <f t="shared" si="0"/>
        <v>96.862745098039213</v>
      </c>
      <c r="E45" s="67">
        <f t="shared" si="1"/>
        <v>21.862745098039213</v>
      </c>
    </row>
    <row r="46" spans="1:5" ht="15.75">
      <c r="A46" s="68" t="s">
        <v>33</v>
      </c>
      <c r="B46" s="69">
        <f>B47+B48+B49+B50</f>
        <v>1325</v>
      </c>
      <c r="C46" s="69">
        <f>C47+C48+C49+C50</f>
        <v>1263</v>
      </c>
      <c r="D46" s="70">
        <f t="shared" si="0"/>
        <v>95.320754716981128</v>
      </c>
      <c r="E46" s="71">
        <f t="shared" si="1"/>
        <v>20.320754716981128</v>
      </c>
    </row>
    <row r="47" spans="1:5" ht="15.75">
      <c r="A47" s="64" t="s">
        <v>20</v>
      </c>
      <c r="B47" s="65">
        <v>472</v>
      </c>
      <c r="C47" s="65">
        <v>450</v>
      </c>
      <c r="D47" s="66">
        <f t="shared" si="0"/>
        <v>95.33898305084746</v>
      </c>
      <c r="E47" s="72">
        <f t="shared" si="1"/>
        <v>20.33898305084746</v>
      </c>
    </row>
    <row r="48" spans="1:5" ht="15.75">
      <c r="A48" s="64" t="s">
        <v>21</v>
      </c>
      <c r="B48" s="65">
        <v>391</v>
      </c>
      <c r="C48" s="65">
        <v>364</v>
      </c>
      <c r="D48" s="66">
        <f t="shared" si="0"/>
        <v>93.094629156010228</v>
      </c>
      <c r="E48" s="72">
        <f t="shared" si="1"/>
        <v>18.094629156010228</v>
      </c>
    </row>
    <row r="49" spans="1:5" ht="15.75">
      <c r="A49" s="64" t="s">
        <v>22</v>
      </c>
      <c r="B49" s="65">
        <v>185</v>
      </c>
      <c r="C49" s="65">
        <v>184</v>
      </c>
      <c r="D49" s="66">
        <f t="shared" si="0"/>
        <v>99.459459459459453</v>
      </c>
      <c r="E49" s="72">
        <f t="shared" si="1"/>
        <v>24.459459459459453</v>
      </c>
    </row>
    <row r="50" spans="1:5" ht="15.75">
      <c r="A50" s="64" t="s">
        <v>23</v>
      </c>
      <c r="B50" s="65">
        <v>277</v>
      </c>
      <c r="C50" s="65">
        <v>265</v>
      </c>
      <c r="D50" s="66">
        <f t="shared" si="0"/>
        <v>95.667870036101078</v>
      </c>
      <c r="E50" s="67">
        <f t="shared" si="1"/>
        <v>20.667870036101078</v>
      </c>
    </row>
    <row r="51" spans="1:5" ht="15.75">
      <c r="A51" s="51" t="s">
        <v>34</v>
      </c>
      <c r="B51" s="43">
        <f>SUM(B52:B55)</f>
        <v>435</v>
      </c>
      <c r="C51" s="43">
        <f>SUM(C52:C55)</f>
        <v>422</v>
      </c>
      <c r="D51" s="44">
        <f t="shared" si="0"/>
        <v>97.011494252873561</v>
      </c>
      <c r="E51" s="45">
        <f t="shared" si="1"/>
        <v>22.011494252873561</v>
      </c>
    </row>
    <row r="52" spans="1:5" ht="15.75">
      <c r="A52" s="36" t="s">
        <v>20</v>
      </c>
      <c r="B52" s="37">
        <v>140</v>
      </c>
      <c r="C52" s="37">
        <v>138</v>
      </c>
      <c r="D52" s="46">
        <f t="shared" si="0"/>
        <v>98.571428571428569</v>
      </c>
      <c r="E52" s="39">
        <f t="shared" si="1"/>
        <v>23.571428571428569</v>
      </c>
    </row>
    <row r="53" spans="1:5" ht="15.75" hidden="1">
      <c r="A53" s="36" t="s">
        <v>21</v>
      </c>
      <c r="B53" s="37"/>
      <c r="C53" s="37"/>
      <c r="D53" s="46" t="e">
        <f>C53*100/B53</f>
        <v>#DIV/0!</v>
      </c>
      <c r="E53" s="39" t="e">
        <f t="shared" si="1"/>
        <v>#DIV/0!</v>
      </c>
    </row>
    <row r="54" spans="1:5" ht="15.75">
      <c r="A54" s="36" t="s">
        <v>22</v>
      </c>
      <c r="B54" s="37">
        <v>153</v>
      </c>
      <c r="C54" s="37">
        <v>147</v>
      </c>
      <c r="D54" s="46">
        <f t="shared" si="0"/>
        <v>96.078431372549019</v>
      </c>
      <c r="E54" s="39">
        <f t="shared" si="1"/>
        <v>21.078431372549019</v>
      </c>
    </row>
    <row r="55" spans="1:5" ht="15.75">
      <c r="A55" s="36" t="s">
        <v>23</v>
      </c>
      <c r="B55" s="37">
        <v>142</v>
      </c>
      <c r="C55" s="37">
        <v>137</v>
      </c>
      <c r="D55" s="46">
        <f t="shared" si="0"/>
        <v>96.478873239436624</v>
      </c>
      <c r="E55" s="39">
        <f t="shared" si="1"/>
        <v>21.478873239436624</v>
      </c>
    </row>
    <row r="56" spans="1:5" ht="15.75" hidden="1">
      <c r="A56" s="73" t="s">
        <v>35</v>
      </c>
      <c r="B56" s="56">
        <f>B57</f>
        <v>0</v>
      </c>
      <c r="C56" s="56">
        <f>C57</f>
        <v>0</v>
      </c>
      <c r="D56" s="44" t="e">
        <f t="shared" si="0"/>
        <v>#DIV/0!</v>
      </c>
      <c r="E56" s="52" t="e">
        <f t="shared" si="1"/>
        <v>#DIV/0!</v>
      </c>
    </row>
    <row r="57" spans="1:5" ht="15.75" hidden="1">
      <c r="A57" s="36" t="s">
        <v>20</v>
      </c>
      <c r="B57" s="37"/>
      <c r="C57" s="37"/>
      <c r="D57" s="46" t="e">
        <f t="shared" si="0"/>
        <v>#DIV/0!</v>
      </c>
      <c r="E57" s="39" t="e">
        <f t="shared" si="1"/>
        <v>#DIV/0!</v>
      </c>
    </row>
    <row r="58" spans="1:5" ht="15.75">
      <c r="A58" s="73" t="s">
        <v>36</v>
      </c>
      <c r="B58" s="56">
        <f>B59</f>
        <v>11</v>
      </c>
      <c r="C58" s="56">
        <f>C59</f>
        <v>11</v>
      </c>
      <c r="D58" s="44">
        <f t="shared" si="0"/>
        <v>100</v>
      </c>
      <c r="E58" s="52">
        <f t="shared" si="1"/>
        <v>25</v>
      </c>
    </row>
    <row r="59" spans="1:5" ht="15.75">
      <c r="A59" s="36" t="s">
        <v>20</v>
      </c>
      <c r="B59" s="37">
        <v>11</v>
      </c>
      <c r="C59" s="37">
        <v>11</v>
      </c>
      <c r="D59" s="46">
        <f t="shared" si="0"/>
        <v>100</v>
      </c>
      <c r="E59" s="39">
        <f t="shared" si="1"/>
        <v>25</v>
      </c>
    </row>
    <row r="60" spans="1:5" ht="15.75">
      <c r="A60" s="73" t="s">
        <v>37</v>
      </c>
      <c r="B60" s="74">
        <f>B61</f>
        <v>16</v>
      </c>
      <c r="C60" s="74">
        <f>C61</f>
        <v>16</v>
      </c>
      <c r="D60" s="75">
        <f t="shared" si="0"/>
        <v>100</v>
      </c>
      <c r="E60" s="76">
        <f t="shared" si="1"/>
        <v>25</v>
      </c>
    </row>
    <row r="61" spans="1:5" ht="15.75">
      <c r="A61" s="36" t="s">
        <v>20</v>
      </c>
      <c r="B61" s="61">
        <v>16</v>
      </c>
      <c r="C61" s="61">
        <v>16</v>
      </c>
      <c r="D61" s="46">
        <f t="shared" si="0"/>
        <v>100</v>
      </c>
      <c r="E61" s="39">
        <f t="shared" si="1"/>
        <v>25</v>
      </c>
    </row>
    <row r="62" spans="1:5" ht="15.75">
      <c r="A62" s="73" t="s">
        <v>38</v>
      </c>
      <c r="B62" s="74">
        <f>B63+B64</f>
        <v>60</v>
      </c>
      <c r="C62" s="74">
        <f>C63+C64</f>
        <v>60</v>
      </c>
      <c r="D62" s="75">
        <f t="shared" si="0"/>
        <v>100</v>
      </c>
      <c r="E62" s="76">
        <f t="shared" si="1"/>
        <v>25</v>
      </c>
    </row>
    <row r="63" spans="1:5" ht="15.75">
      <c r="A63" s="36" t="s">
        <v>20</v>
      </c>
      <c r="B63" s="61">
        <v>40</v>
      </c>
      <c r="C63" s="61">
        <v>40</v>
      </c>
      <c r="D63" s="46">
        <f t="shared" si="0"/>
        <v>100</v>
      </c>
      <c r="E63" s="39">
        <f t="shared" si="1"/>
        <v>25</v>
      </c>
    </row>
    <row r="64" spans="1:5" ht="15.75">
      <c r="A64" s="36" t="s">
        <v>22</v>
      </c>
      <c r="B64" s="61">
        <v>20</v>
      </c>
      <c r="C64" s="61">
        <v>20</v>
      </c>
      <c r="D64" s="46">
        <f t="shared" si="0"/>
        <v>100</v>
      </c>
      <c r="E64" s="77">
        <f t="shared" si="1"/>
        <v>25</v>
      </c>
    </row>
    <row r="65" spans="1:5" ht="15.75">
      <c r="A65" s="78" t="s">
        <v>39</v>
      </c>
      <c r="B65" s="79">
        <f>B66</f>
        <v>29</v>
      </c>
      <c r="C65" s="79">
        <f>C66</f>
        <v>29</v>
      </c>
      <c r="D65" s="80">
        <f t="shared" si="0"/>
        <v>100</v>
      </c>
      <c r="E65" s="81">
        <f>D65-75</f>
        <v>25</v>
      </c>
    </row>
    <row r="66" spans="1:5" ht="15.75">
      <c r="A66" s="36" t="s">
        <v>20</v>
      </c>
      <c r="B66" s="61">
        <v>29</v>
      </c>
      <c r="C66" s="61">
        <v>29</v>
      </c>
      <c r="D66" s="46">
        <f t="shared" si="0"/>
        <v>100</v>
      </c>
      <c r="E66" s="39">
        <f>D66-75</f>
        <v>25</v>
      </c>
    </row>
    <row r="67" spans="1:5" ht="15.75">
      <c r="A67" s="78" t="s">
        <v>40</v>
      </c>
      <c r="B67" s="79">
        <f>B68</f>
        <v>21</v>
      </c>
      <c r="C67" s="79">
        <f>C68</f>
        <v>18</v>
      </c>
      <c r="D67" s="80">
        <f>C67*100/B67</f>
        <v>85.714285714285708</v>
      </c>
      <c r="E67" s="81">
        <f>D67-75</f>
        <v>10.714285714285708</v>
      </c>
    </row>
    <row r="68" spans="1:5" ht="15.75">
      <c r="A68" s="36" t="s">
        <v>20</v>
      </c>
      <c r="B68" s="61">
        <v>21</v>
      </c>
      <c r="C68" s="61">
        <v>18</v>
      </c>
      <c r="D68" s="46">
        <f>C68*100/B68</f>
        <v>85.714285714285708</v>
      </c>
      <c r="E68" s="39">
        <f>D68-75</f>
        <v>10.714285714285708</v>
      </c>
    </row>
    <row r="69" spans="1:5" ht="15.75">
      <c r="A69" s="47" t="s">
        <v>41</v>
      </c>
      <c r="B69" s="82">
        <f>B70+B75+B80+B82+B87+B92+B97</f>
        <v>3293</v>
      </c>
      <c r="C69" s="82">
        <f>C70+C75+C80+C82+C87+C92+C97+H71</f>
        <v>3130</v>
      </c>
      <c r="D69" s="49">
        <f t="shared" si="0"/>
        <v>95.050106286061336</v>
      </c>
      <c r="E69" s="50">
        <f t="shared" si="1"/>
        <v>20.050106286061336</v>
      </c>
    </row>
    <row r="70" spans="1:5" ht="15.75">
      <c r="A70" s="83" t="s">
        <v>42</v>
      </c>
      <c r="B70" s="69">
        <f>B71+B72+B73+B74</f>
        <v>1775</v>
      </c>
      <c r="C70" s="69">
        <f>C71+C72+C73+C74</f>
        <v>1632</v>
      </c>
      <c r="D70" s="84">
        <f t="shared" si="0"/>
        <v>91.943661971830991</v>
      </c>
      <c r="E70" s="52">
        <f t="shared" si="1"/>
        <v>16.943661971830991</v>
      </c>
    </row>
    <row r="71" spans="1:5" ht="15.75">
      <c r="A71" s="85" t="s">
        <v>20</v>
      </c>
      <c r="B71" s="86">
        <v>602</v>
      </c>
      <c r="C71" s="86">
        <v>508</v>
      </c>
      <c r="D71" s="87">
        <f t="shared" si="0"/>
        <v>84.385382059800662</v>
      </c>
      <c r="E71" s="41">
        <f t="shared" si="1"/>
        <v>9.3853820598006621</v>
      </c>
    </row>
    <row r="72" spans="1:5" ht="15.75">
      <c r="A72" s="36" t="s">
        <v>21</v>
      </c>
      <c r="B72" s="57">
        <v>441</v>
      </c>
      <c r="C72" s="57">
        <v>418</v>
      </c>
      <c r="D72" s="46">
        <f t="shared" si="0"/>
        <v>94.78458049886622</v>
      </c>
      <c r="E72" s="39">
        <f t="shared" si="1"/>
        <v>19.78458049886622</v>
      </c>
    </row>
    <row r="73" spans="1:5" ht="15.75">
      <c r="A73" s="36" t="s">
        <v>22</v>
      </c>
      <c r="B73" s="37">
        <v>395</v>
      </c>
      <c r="C73" s="37">
        <v>386</v>
      </c>
      <c r="D73" s="46">
        <f t="shared" si="0"/>
        <v>97.721518987341767</v>
      </c>
      <c r="E73" s="39">
        <f t="shared" si="1"/>
        <v>22.721518987341767</v>
      </c>
    </row>
    <row r="74" spans="1:5" ht="14.25" customHeight="1">
      <c r="A74" s="36" t="s">
        <v>23</v>
      </c>
      <c r="B74" s="37">
        <v>337</v>
      </c>
      <c r="C74" s="37">
        <v>320</v>
      </c>
      <c r="D74" s="40">
        <f t="shared" ref="D74:D116" si="2">C74*100/B74</f>
        <v>94.955489614243319</v>
      </c>
      <c r="E74" s="41">
        <f t="shared" ref="E74:E124" si="3">D74-75</f>
        <v>19.955489614243319</v>
      </c>
    </row>
    <row r="75" spans="1:5" ht="15.75">
      <c r="A75" s="55" t="s">
        <v>43</v>
      </c>
      <c r="B75" s="43">
        <f>B76+B77+B79+B78</f>
        <v>321</v>
      </c>
      <c r="C75" s="88">
        <f>C76+C77+C79+C78</f>
        <v>321</v>
      </c>
      <c r="D75" s="34">
        <f t="shared" si="2"/>
        <v>100</v>
      </c>
      <c r="E75" s="52">
        <f t="shared" si="3"/>
        <v>25</v>
      </c>
    </row>
    <row r="76" spans="1:5" ht="15.75">
      <c r="A76" s="36" t="s">
        <v>20</v>
      </c>
      <c r="B76" s="89">
        <v>110</v>
      </c>
      <c r="C76" s="65">
        <v>110</v>
      </c>
      <c r="D76" s="66">
        <f t="shared" si="2"/>
        <v>100</v>
      </c>
      <c r="E76" s="90">
        <f t="shared" si="3"/>
        <v>25</v>
      </c>
    </row>
    <row r="77" spans="1:5" ht="15.75">
      <c r="A77" s="36" t="s">
        <v>21</v>
      </c>
      <c r="B77" s="91">
        <v>211</v>
      </c>
      <c r="C77" s="65">
        <v>211</v>
      </c>
      <c r="D77" s="66">
        <f t="shared" si="2"/>
        <v>100</v>
      </c>
      <c r="E77" s="92">
        <f t="shared" si="3"/>
        <v>25</v>
      </c>
    </row>
    <row r="78" spans="1:5" ht="15.75" hidden="1">
      <c r="A78" s="85" t="s">
        <v>22</v>
      </c>
      <c r="B78" s="93"/>
      <c r="C78" s="65"/>
      <c r="D78" s="66" t="e">
        <f>C78*100/B78</f>
        <v>#DIV/0!</v>
      </c>
      <c r="E78" s="92" t="e">
        <f t="shared" si="3"/>
        <v>#DIV/0!</v>
      </c>
    </row>
    <row r="79" spans="1:5" ht="15.75" hidden="1">
      <c r="A79" s="94" t="s">
        <v>23</v>
      </c>
      <c r="B79" s="95"/>
      <c r="C79" s="95"/>
      <c r="D79" s="96" t="e">
        <f t="shared" si="2"/>
        <v>#DIV/0!</v>
      </c>
      <c r="E79" s="97" t="e">
        <f t="shared" si="3"/>
        <v>#DIV/0!</v>
      </c>
    </row>
    <row r="80" spans="1:5" ht="19.5" hidden="1" customHeight="1">
      <c r="A80" s="98" t="s">
        <v>44</v>
      </c>
      <c r="B80" s="99">
        <f>B81</f>
        <v>0</v>
      </c>
      <c r="C80" s="99">
        <f>C81</f>
        <v>0</v>
      </c>
      <c r="D80" s="100" t="e">
        <f t="shared" si="2"/>
        <v>#DIV/0!</v>
      </c>
      <c r="E80" s="101" t="e">
        <f t="shared" si="3"/>
        <v>#DIV/0!</v>
      </c>
    </row>
    <row r="81" spans="1:5" ht="15.75" hidden="1" customHeight="1">
      <c r="A81" s="102" t="s">
        <v>20</v>
      </c>
      <c r="B81" s="57">
        <v>0</v>
      </c>
      <c r="C81" s="57">
        <v>0</v>
      </c>
      <c r="D81" s="53" t="e">
        <f t="shared" si="2"/>
        <v>#DIV/0!</v>
      </c>
      <c r="E81" s="103" t="e">
        <f t="shared" si="3"/>
        <v>#DIV/0!</v>
      </c>
    </row>
    <row r="82" spans="1:5" ht="15.75">
      <c r="A82" s="55" t="s">
        <v>45</v>
      </c>
      <c r="B82" s="56">
        <f>B83+B84+B85+B86</f>
        <v>313</v>
      </c>
      <c r="C82" s="56">
        <f>C83+C84+C85+C86</f>
        <v>312</v>
      </c>
      <c r="D82" s="104">
        <f t="shared" si="2"/>
        <v>99.680511182108631</v>
      </c>
      <c r="E82" s="52">
        <f t="shared" si="3"/>
        <v>24.680511182108631</v>
      </c>
    </row>
    <row r="83" spans="1:5" ht="15.75">
      <c r="A83" s="36" t="s">
        <v>20</v>
      </c>
      <c r="B83" s="37">
        <v>136</v>
      </c>
      <c r="C83" s="37">
        <v>136</v>
      </c>
      <c r="D83" s="53">
        <f t="shared" si="2"/>
        <v>100</v>
      </c>
      <c r="E83" s="41">
        <f t="shared" si="3"/>
        <v>25</v>
      </c>
    </row>
    <row r="84" spans="1:5" ht="15.75">
      <c r="A84" s="36" t="s">
        <v>21</v>
      </c>
      <c r="B84" s="37">
        <v>124</v>
      </c>
      <c r="C84" s="37">
        <v>124</v>
      </c>
      <c r="D84" s="46">
        <f t="shared" si="2"/>
        <v>100</v>
      </c>
      <c r="E84" s="39">
        <f t="shared" si="3"/>
        <v>25</v>
      </c>
    </row>
    <row r="85" spans="1:5" ht="15.75">
      <c r="A85" s="36" t="s">
        <v>22</v>
      </c>
      <c r="B85" s="105">
        <v>53</v>
      </c>
      <c r="C85" s="105">
        <v>52</v>
      </c>
      <c r="D85" s="46">
        <f t="shared" si="2"/>
        <v>98.113207547169807</v>
      </c>
      <c r="E85" s="39">
        <f t="shared" si="3"/>
        <v>23.113207547169807</v>
      </c>
    </row>
    <row r="86" spans="1:5" ht="15.75" hidden="1">
      <c r="A86" s="36" t="s">
        <v>23</v>
      </c>
      <c r="B86" s="106"/>
      <c r="C86" s="106"/>
      <c r="D86" s="46" t="e">
        <f>C86*100/B86</f>
        <v>#DIV/0!</v>
      </c>
      <c r="E86" s="39" t="e">
        <f t="shared" si="3"/>
        <v>#DIV/0!</v>
      </c>
    </row>
    <row r="87" spans="1:5" ht="15.75">
      <c r="A87" s="83" t="s">
        <v>46</v>
      </c>
      <c r="B87" s="43">
        <f>B88+B89+B90+B91</f>
        <v>240</v>
      </c>
      <c r="C87" s="43">
        <f>C88+C89+C90+C91</f>
        <v>237</v>
      </c>
      <c r="D87" s="44">
        <f t="shared" si="2"/>
        <v>98.75</v>
      </c>
      <c r="E87" s="52">
        <f t="shared" si="3"/>
        <v>23.75</v>
      </c>
    </row>
    <row r="88" spans="1:5" ht="15.75">
      <c r="A88" s="36" t="s">
        <v>20</v>
      </c>
      <c r="B88" s="37">
        <v>80</v>
      </c>
      <c r="C88" s="37">
        <v>78</v>
      </c>
      <c r="D88" s="53">
        <f t="shared" si="2"/>
        <v>97.5</v>
      </c>
      <c r="E88" s="41">
        <f t="shared" si="3"/>
        <v>22.5</v>
      </c>
    </row>
    <row r="89" spans="1:5" ht="15.75">
      <c r="A89" s="36" t="s">
        <v>21</v>
      </c>
      <c r="B89" s="37">
        <v>90</v>
      </c>
      <c r="C89" s="37">
        <v>90</v>
      </c>
      <c r="D89" s="46">
        <f t="shared" si="2"/>
        <v>100</v>
      </c>
      <c r="E89" s="39">
        <f t="shared" si="3"/>
        <v>25</v>
      </c>
    </row>
    <row r="90" spans="1:5" ht="15.75">
      <c r="A90" s="36" t="s">
        <v>22</v>
      </c>
      <c r="B90" s="37">
        <v>70</v>
      </c>
      <c r="C90" s="37">
        <v>69</v>
      </c>
      <c r="D90" s="46">
        <f t="shared" si="2"/>
        <v>98.571428571428569</v>
      </c>
      <c r="E90" s="39">
        <f t="shared" si="3"/>
        <v>23.571428571428569</v>
      </c>
    </row>
    <row r="91" spans="1:5" ht="15.75" hidden="1">
      <c r="A91" s="36" t="s">
        <v>23</v>
      </c>
      <c r="B91" s="37"/>
      <c r="C91" s="37"/>
      <c r="D91" s="40" t="e">
        <f t="shared" si="2"/>
        <v>#DIV/0!</v>
      </c>
      <c r="E91" s="41" t="e">
        <f t="shared" si="3"/>
        <v>#DIV/0!</v>
      </c>
    </row>
    <row r="92" spans="1:5" ht="15.75">
      <c r="A92" s="55" t="s">
        <v>47</v>
      </c>
      <c r="B92" s="43">
        <f>SUM(B93:B96)</f>
        <v>447</v>
      </c>
      <c r="C92" s="43">
        <f>SUM(C93:C96)</f>
        <v>436</v>
      </c>
      <c r="D92" s="44">
        <f t="shared" si="2"/>
        <v>97.539149888143172</v>
      </c>
      <c r="E92" s="52">
        <f t="shared" si="3"/>
        <v>22.539149888143172</v>
      </c>
    </row>
    <row r="93" spans="1:5" ht="15.75">
      <c r="A93" s="36" t="s">
        <v>20</v>
      </c>
      <c r="B93" s="37">
        <v>199</v>
      </c>
      <c r="C93" s="37">
        <v>191</v>
      </c>
      <c r="D93" s="53">
        <f t="shared" si="2"/>
        <v>95.979899497487438</v>
      </c>
      <c r="E93" s="41">
        <f t="shared" si="3"/>
        <v>20.979899497487438</v>
      </c>
    </row>
    <row r="94" spans="1:5" ht="15.75">
      <c r="A94" s="36" t="s">
        <v>21</v>
      </c>
      <c r="B94" s="37">
        <v>158</v>
      </c>
      <c r="C94" s="37">
        <v>157</v>
      </c>
      <c r="D94" s="46">
        <f t="shared" si="2"/>
        <v>99.367088607594937</v>
      </c>
      <c r="E94" s="39">
        <f t="shared" si="3"/>
        <v>24.367088607594937</v>
      </c>
    </row>
    <row r="95" spans="1:5" ht="15.75">
      <c r="A95" s="36" t="s">
        <v>22</v>
      </c>
      <c r="B95" s="37">
        <v>90</v>
      </c>
      <c r="C95" s="37">
        <v>88</v>
      </c>
      <c r="D95" s="46">
        <f t="shared" si="2"/>
        <v>97.777777777777771</v>
      </c>
      <c r="E95" s="39">
        <f t="shared" si="3"/>
        <v>22.777777777777771</v>
      </c>
    </row>
    <row r="96" spans="1:5" ht="15.75" hidden="1">
      <c r="A96" s="36" t="s">
        <v>23</v>
      </c>
      <c r="B96" s="57"/>
      <c r="C96" s="57"/>
      <c r="D96" s="46" t="e">
        <f t="shared" si="2"/>
        <v>#DIV/0!</v>
      </c>
      <c r="E96" s="39" t="e">
        <f t="shared" si="3"/>
        <v>#DIV/0!</v>
      </c>
    </row>
    <row r="97" spans="1:5" ht="15.75">
      <c r="A97" s="107" t="s">
        <v>48</v>
      </c>
      <c r="B97" s="43">
        <f>B98+B99+B100</f>
        <v>197</v>
      </c>
      <c r="C97" s="43">
        <f>C98+C99+C100</f>
        <v>192</v>
      </c>
      <c r="D97" s="44">
        <f t="shared" si="2"/>
        <v>97.461928934010146</v>
      </c>
      <c r="E97" s="52">
        <f t="shared" si="3"/>
        <v>22.461928934010146</v>
      </c>
    </row>
    <row r="98" spans="1:5" ht="15.75">
      <c r="A98" s="36" t="s">
        <v>20</v>
      </c>
      <c r="B98" s="37">
        <v>88</v>
      </c>
      <c r="C98" s="37">
        <v>85</v>
      </c>
      <c r="D98" s="53">
        <f t="shared" si="2"/>
        <v>96.590909090909093</v>
      </c>
      <c r="E98" s="41">
        <f t="shared" si="3"/>
        <v>21.590909090909093</v>
      </c>
    </row>
    <row r="99" spans="1:5" ht="15.75">
      <c r="A99" s="36" t="s">
        <v>21</v>
      </c>
      <c r="B99" s="37">
        <v>79</v>
      </c>
      <c r="C99" s="37">
        <v>77</v>
      </c>
      <c r="D99" s="46">
        <f t="shared" si="2"/>
        <v>97.468354430379748</v>
      </c>
      <c r="E99" s="39">
        <f t="shared" si="3"/>
        <v>22.468354430379748</v>
      </c>
    </row>
    <row r="100" spans="1:5" ht="15.75">
      <c r="A100" s="36" t="s">
        <v>22</v>
      </c>
      <c r="B100" s="37">
        <v>30</v>
      </c>
      <c r="C100" s="37">
        <v>30</v>
      </c>
      <c r="D100" s="38">
        <f t="shared" si="2"/>
        <v>100</v>
      </c>
      <c r="E100" s="39">
        <f t="shared" si="3"/>
        <v>25</v>
      </c>
    </row>
    <row r="101" spans="1:5" ht="15.75">
      <c r="A101" s="47" t="s">
        <v>49</v>
      </c>
      <c r="B101" s="48">
        <f>B102+B107+B112+B114+B117+B119</f>
        <v>8696</v>
      </c>
      <c r="C101" s="48">
        <f>C102+C107+C112+C114+C117+C119</f>
        <v>7617</v>
      </c>
      <c r="D101" s="49">
        <f>C101/B101*100</f>
        <v>87.591996320147189</v>
      </c>
      <c r="E101" s="50">
        <f t="shared" si="3"/>
        <v>12.591996320147189</v>
      </c>
    </row>
    <row r="102" spans="1:5" ht="15.75">
      <c r="A102" s="83" t="s">
        <v>50</v>
      </c>
      <c r="B102" s="43">
        <f>B103+B104+B105+B106</f>
        <v>8509</v>
      </c>
      <c r="C102" s="43">
        <f>C103+C104+C105+C106</f>
        <v>7432</v>
      </c>
      <c r="D102" s="44">
        <f t="shared" ref="D102:D163" si="4">C102*100/B102</f>
        <v>87.342813491597127</v>
      </c>
      <c r="E102" s="52">
        <f t="shared" si="3"/>
        <v>12.342813491597127</v>
      </c>
    </row>
    <row r="103" spans="1:5" ht="15.75">
      <c r="A103" s="36" t="s">
        <v>20</v>
      </c>
      <c r="B103" s="37">
        <v>4182</v>
      </c>
      <c r="C103" s="37">
        <v>3471</v>
      </c>
      <c r="D103" s="46">
        <f t="shared" si="4"/>
        <v>82.998565279770446</v>
      </c>
      <c r="E103" s="39">
        <f t="shared" si="3"/>
        <v>7.9985652797704461</v>
      </c>
    </row>
    <row r="104" spans="1:5" ht="15.75">
      <c r="A104" s="36" t="s">
        <v>21</v>
      </c>
      <c r="B104" s="37">
        <v>1388</v>
      </c>
      <c r="C104" s="37">
        <v>1194</v>
      </c>
      <c r="D104" s="46">
        <f t="shared" si="4"/>
        <v>86.023054755043233</v>
      </c>
      <c r="E104" s="39">
        <f t="shared" si="3"/>
        <v>11.023054755043233</v>
      </c>
    </row>
    <row r="105" spans="1:5" ht="15.75">
      <c r="A105" s="36" t="s">
        <v>22</v>
      </c>
      <c r="B105" s="37">
        <v>1066</v>
      </c>
      <c r="C105" s="37">
        <v>1006</v>
      </c>
      <c r="D105" s="46">
        <f t="shared" si="4"/>
        <v>94.371482176360232</v>
      </c>
      <c r="E105" s="39">
        <f t="shared" si="3"/>
        <v>19.371482176360232</v>
      </c>
    </row>
    <row r="106" spans="1:5" ht="15.75">
      <c r="A106" s="36" t="s">
        <v>23</v>
      </c>
      <c r="B106" s="37">
        <v>1873</v>
      </c>
      <c r="C106" s="37">
        <v>1761</v>
      </c>
      <c r="D106" s="53">
        <f t="shared" si="4"/>
        <v>94.020288307528034</v>
      </c>
      <c r="E106" s="103">
        <f t="shared" si="3"/>
        <v>19.020288307528034</v>
      </c>
    </row>
    <row r="107" spans="1:5" ht="15.75" hidden="1">
      <c r="A107" s="55" t="s">
        <v>51</v>
      </c>
      <c r="B107" s="43">
        <f>B108+B109+B110+B111</f>
        <v>0</v>
      </c>
      <c r="C107" s="43">
        <f>C108+C109+C110+C111</f>
        <v>0</v>
      </c>
      <c r="D107" s="44" t="e">
        <f t="shared" si="4"/>
        <v>#DIV/0!</v>
      </c>
      <c r="E107" s="52" t="e">
        <f t="shared" si="3"/>
        <v>#DIV/0!</v>
      </c>
    </row>
    <row r="108" spans="1:5" ht="15.75" hidden="1">
      <c r="A108" s="36" t="s">
        <v>20</v>
      </c>
      <c r="B108" s="37"/>
      <c r="C108" s="37"/>
      <c r="D108" s="46" t="e">
        <f t="shared" si="4"/>
        <v>#DIV/0!</v>
      </c>
      <c r="E108" s="39" t="e">
        <f t="shared" si="3"/>
        <v>#DIV/0!</v>
      </c>
    </row>
    <row r="109" spans="1:5" ht="17.25" hidden="1" customHeight="1">
      <c r="A109" s="36" t="s">
        <v>21</v>
      </c>
      <c r="B109" s="37"/>
      <c r="C109" s="37"/>
      <c r="D109" s="46" t="e">
        <f t="shared" si="4"/>
        <v>#DIV/0!</v>
      </c>
      <c r="E109" s="39" t="e">
        <f t="shared" si="3"/>
        <v>#DIV/0!</v>
      </c>
    </row>
    <row r="110" spans="1:5" ht="16.5" hidden="1" customHeight="1">
      <c r="A110" s="36" t="s">
        <v>22</v>
      </c>
      <c r="B110" s="37"/>
      <c r="C110" s="37"/>
      <c r="D110" s="46" t="e">
        <f t="shared" si="4"/>
        <v>#DIV/0!</v>
      </c>
      <c r="E110" s="39" t="e">
        <f t="shared" si="3"/>
        <v>#DIV/0!</v>
      </c>
    </row>
    <row r="111" spans="1:5" ht="21" hidden="1" customHeight="1">
      <c r="A111" s="36" t="s">
        <v>23</v>
      </c>
      <c r="B111" s="37"/>
      <c r="C111" s="37"/>
      <c r="D111" s="46" t="e">
        <f t="shared" si="4"/>
        <v>#DIV/0!</v>
      </c>
      <c r="E111" s="39" t="e">
        <f t="shared" si="3"/>
        <v>#DIV/0!</v>
      </c>
    </row>
    <row r="112" spans="1:5" ht="15.75" hidden="1">
      <c r="A112" s="55" t="s">
        <v>52</v>
      </c>
      <c r="B112" s="108">
        <f>B113</f>
        <v>0</v>
      </c>
      <c r="C112" s="108">
        <f>C113</f>
        <v>0</v>
      </c>
      <c r="D112" s="109" t="e">
        <f t="shared" si="4"/>
        <v>#DIV/0!</v>
      </c>
      <c r="E112" s="110" t="e">
        <f t="shared" si="3"/>
        <v>#DIV/0!</v>
      </c>
    </row>
    <row r="113" spans="1:5" ht="18.75" hidden="1" customHeight="1">
      <c r="A113" s="36" t="s">
        <v>20</v>
      </c>
      <c r="B113" s="37"/>
      <c r="C113" s="37"/>
      <c r="D113" s="111" t="e">
        <f t="shared" si="4"/>
        <v>#DIV/0!</v>
      </c>
      <c r="E113" s="112" t="e">
        <f t="shared" si="3"/>
        <v>#DIV/0!</v>
      </c>
    </row>
    <row r="114" spans="1:5" ht="15.75" hidden="1">
      <c r="A114" s="55" t="s">
        <v>53</v>
      </c>
      <c r="B114" s="56">
        <f>B115+B116</f>
        <v>0</v>
      </c>
      <c r="C114" s="56">
        <f>C115+C116</f>
        <v>0</v>
      </c>
      <c r="D114" s="44" t="e">
        <f t="shared" si="4"/>
        <v>#DIV/0!</v>
      </c>
      <c r="E114" s="52" t="e">
        <f t="shared" si="3"/>
        <v>#DIV/0!</v>
      </c>
    </row>
    <row r="115" spans="1:5" ht="15.75" hidden="1">
      <c r="A115" s="36" t="s">
        <v>20</v>
      </c>
      <c r="B115" s="37"/>
      <c r="C115" s="37"/>
      <c r="D115" s="40" t="e">
        <f t="shared" si="4"/>
        <v>#DIV/0!</v>
      </c>
      <c r="E115" s="41" t="e">
        <f t="shared" si="3"/>
        <v>#DIV/0!</v>
      </c>
    </row>
    <row r="116" spans="1:5" ht="15.75" hidden="1">
      <c r="A116" s="36" t="s">
        <v>22</v>
      </c>
      <c r="B116" s="37"/>
      <c r="C116" s="37"/>
      <c r="D116" s="40" t="e">
        <f>C116*100/B116</f>
        <v>#DIV/0!</v>
      </c>
      <c r="E116" s="41" t="e">
        <f t="shared" si="3"/>
        <v>#DIV/0!</v>
      </c>
    </row>
    <row r="117" spans="1:5" ht="15.75">
      <c r="A117" s="55" t="s">
        <v>54</v>
      </c>
      <c r="B117" s="108">
        <f>B118</f>
        <v>136</v>
      </c>
      <c r="C117" s="108">
        <f>C118</f>
        <v>134</v>
      </c>
      <c r="D117" s="113">
        <f t="shared" si="4"/>
        <v>98.529411764705884</v>
      </c>
      <c r="E117" s="110">
        <f t="shared" si="3"/>
        <v>23.529411764705884</v>
      </c>
    </row>
    <row r="118" spans="1:5" ht="15.75">
      <c r="A118" s="36" t="s">
        <v>20</v>
      </c>
      <c r="B118" s="37">
        <v>136</v>
      </c>
      <c r="C118" s="37">
        <v>134</v>
      </c>
      <c r="D118" s="53">
        <f t="shared" si="4"/>
        <v>98.529411764705884</v>
      </c>
      <c r="E118" s="41">
        <f t="shared" si="3"/>
        <v>23.529411764705884</v>
      </c>
    </row>
    <row r="119" spans="1:5" ht="31.5">
      <c r="A119" s="114" t="s">
        <v>55</v>
      </c>
      <c r="B119" s="56">
        <f>B120+B121</f>
        <v>51</v>
      </c>
      <c r="C119" s="56">
        <f>C120+C121</f>
        <v>51</v>
      </c>
      <c r="D119" s="44">
        <f t="shared" si="4"/>
        <v>100</v>
      </c>
      <c r="E119" s="52">
        <f t="shared" si="3"/>
        <v>25</v>
      </c>
    </row>
    <row r="120" spans="1:5" ht="15.75">
      <c r="A120" s="36" t="s">
        <v>21</v>
      </c>
      <c r="B120" s="37">
        <v>51</v>
      </c>
      <c r="C120" s="37">
        <v>51</v>
      </c>
      <c r="D120" s="46">
        <f t="shared" si="4"/>
        <v>100</v>
      </c>
      <c r="E120" s="39">
        <f t="shared" si="3"/>
        <v>25</v>
      </c>
    </row>
    <row r="121" spans="1:5" ht="15.75" hidden="1">
      <c r="A121" s="36" t="s">
        <v>22</v>
      </c>
      <c r="B121" s="37"/>
      <c r="C121" s="37"/>
      <c r="D121" s="46" t="e">
        <f t="shared" si="4"/>
        <v>#DIV/0!</v>
      </c>
      <c r="E121" s="77" t="e">
        <f t="shared" si="3"/>
        <v>#DIV/0!</v>
      </c>
    </row>
    <row r="122" spans="1:5" ht="15.75">
      <c r="A122" s="47" t="s">
        <v>56</v>
      </c>
      <c r="B122" s="48">
        <f>B123+B125</f>
        <v>1508</v>
      </c>
      <c r="C122" s="48">
        <f>C123+C125</f>
        <v>1258</v>
      </c>
      <c r="D122" s="49">
        <f t="shared" si="4"/>
        <v>83.42175066312997</v>
      </c>
      <c r="E122" s="50">
        <f t="shared" si="3"/>
        <v>8.4217506631299699</v>
      </c>
    </row>
    <row r="123" spans="1:5" ht="15.75">
      <c r="A123" s="83" t="s">
        <v>57</v>
      </c>
      <c r="B123" s="43">
        <f>B124</f>
        <v>56</v>
      </c>
      <c r="C123" s="43">
        <f>C124</f>
        <v>54</v>
      </c>
      <c r="D123" s="109">
        <f t="shared" si="4"/>
        <v>96.428571428571431</v>
      </c>
      <c r="E123" s="115">
        <f t="shared" si="3"/>
        <v>21.428571428571431</v>
      </c>
    </row>
    <row r="124" spans="1:5" ht="15.75">
      <c r="A124" s="116" t="s">
        <v>20</v>
      </c>
      <c r="B124" s="57">
        <v>56</v>
      </c>
      <c r="C124" s="57">
        <v>54</v>
      </c>
      <c r="D124" s="53">
        <f t="shared" si="4"/>
        <v>96.428571428571431</v>
      </c>
      <c r="E124" s="103">
        <f t="shared" si="3"/>
        <v>21.428571428571431</v>
      </c>
    </row>
    <row r="125" spans="1:5" ht="15.75">
      <c r="A125" s="83" t="s">
        <v>58</v>
      </c>
      <c r="B125" s="43">
        <f>B126+B127+B128+B129</f>
        <v>1452</v>
      </c>
      <c r="C125" s="43">
        <f>C126+C127+C128+C129</f>
        <v>1204</v>
      </c>
      <c r="D125" s="44">
        <f t="shared" si="4"/>
        <v>82.92011019283747</v>
      </c>
      <c r="E125" s="52">
        <f>D125-75</f>
        <v>7.9201101928374698</v>
      </c>
    </row>
    <row r="126" spans="1:5" ht="15.75">
      <c r="A126" s="36" t="s">
        <v>20</v>
      </c>
      <c r="B126" s="37">
        <v>632</v>
      </c>
      <c r="C126" s="37">
        <v>507</v>
      </c>
      <c r="D126" s="46">
        <f t="shared" si="4"/>
        <v>80.221518987341767</v>
      </c>
      <c r="E126" s="39">
        <f t="shared" ref="E126:E189" si="5">D126-75</f>
        <v>5.2215189873417671</v>
      </c>
    </row>
    <row r="127" spans="1:5" ht="15.75">
      <c r="A127" s="36" t="s">
        <v>21</v>
      </c>
      <c r="B127" s="37">
        <v>294</v>
      </c>
      <c r="C127" s="37">
        <v>253</v>
      </c>
      <c r="D127" s="46">
        <f t="shared" si="4"/>
        <v>86.054421768707485</v>
      </c>
      <c r="E127" s="39">
        <f t="shared" si="5"/>
        <v>11.054421768707485</v>
      </c>
    </row>
    <row r="128" spans="1:5" ht="15.75">
      <c r="A128" s="36" t="s">
        <v>22</v>
      </c>
      <c r="B128" s="37">
        <v>252</v>
      </c>
      <c r="C128" s="37">
        <v>210</v>
      </c>
      <c r="D128" s="46">
        <f t="shared" si="4"/>
        <v>83.333333333333329</v>
      </c>
      <c r="E128" s="39">
        <f t="shared" si="5"/>
        <v>8.3333333333333286</v>
      </c>
    </row>
    <row r="129" spans="1:5" ht="15.75">
      <c r="A129" s="36" t="s">
        <v>23</v>
      </c>
      <c r="B129" s="37">
        <v>274</v>
      </c>
      <c r="C129" s="37">
        <v>234</v>
      </c>
      <c r="D129" s="111">
        <f t="shared" si="4"/>
        <v>85.401459854014604</v>
      </c>
      <c r="E129" s="103">
        <f t="shared" si="5"/>
        <v>10.401459854014604</v>
      </c>
    </row>
    <row r="130" spans="1:5" ht="15.75">
      <c r="A130" s="47" t="s">
        <v>59</v>
      </c>
      <c r="B130" s="48">
        <f>B131+B136</f>
        <v>925</v>
      </c>
      <c r="C130" s="48">
        <f>C131+C136</f>
        <v>861</v>
      </c>
      <c r="D130" s="49">
        <f t="shared" si="4"/>
        <v>93.081081081081081</v>
      </c>
      <c r="E130" s="50">
        <f t="shared" si="5"/>
        <v>18.081081081081081</v>
      </c>
    </row>
    <row r="131" spans="1:5" ht="15.75">
      <c r="A131" s="51" t="s">
        <v>60</v>
      </c>
      <c r="B131" s="43">
        <f>B132+B133+B134+B135</f>
        <v>925</v>
      </c>
      <c r="C131" s="43">
        <f>C132+C133+C134+C135</f>
        <v>861</v>
      </c>
      <c r="D131" s="44">
        <f t="shared" si="4"/>
        <v>93.081081081081081</v>
      </c>
      <c r="E131" s="52">
        <f t="shared" si="5"/>
        <v>18.081081081081081</v>
      </c>
    </row>
    <row r="132" spans="1:5" ht="15.75">
      <c r="A132" s="36" t="s">
        <v>20</v>
      </c>
      <c r="B132" s="37">
        <v>351</v>
      </c>
      <c r="C132" s="37">
        <v>323</v>
      </c>
      <c r="D132" s="46">
        <f t="shared" si="4"/>
        <v>92.022792022792018</v>
      </c>
      <c r="E132" s="39">
        <f t="shared" si="5"/>
        <v>17.022792022792018</v>
      </c>
    </row>
    <row r="133" spans="1:5" ht="15.75">
      <c r="A133" s="36" t="s">
        <v>21</v>
      </c>
      <c r="B133" s="37">
        <v>237</v>
      </c>
      <c r="C133" s="37">
        <v>223</v>
      </c>
      <c r="D133" s="46">
        <f t="shared" si="4"/>
        <v>94.092827004219416</v>
      </c>
      <c r="E133" s="39">
        <f t="shared" si="5"/>
        <v>19.092827004219416</v>
      </c>
    </row>
    <row r="134" spans="1:5" ht="15.75" customHeight="1">
      <c r="A134" s="36" t="s">
        <v>22</v>
      </c>
      <c r="B134" s="37">
        <v>205</v>
      </c>
      <c r="C134" s="37">
        <v>190</v>
      </c>
      <c r="D134" s="46">
        <f t="shared" si="4"/>
        <v>92.682926829268297</v>
      </c>
      <c r="E134" s="39">
        <f t="shared" si="5"/>
        <v>17.682926829268297</v>
      </c>
    </row>
    <row r="135" spans="1:5" ht="15.75" customHeight="1">
      <c r="A135" s="36" t="s">
        <v>23</v>
      </c>
      <c r="B135" s="37">
        <v>132</v>
      </c>
      <c r="C135" s="37">
        <v>125</v>
      </c>
      <c r="D135" s="53">
        <f t="shared" si="4"/>
        <v>94.696969696969703</v>
      </c>
      <c r="E135" s="41">
        <f t="shared" si="5"/>
        <v>19.696969696969703</v>
      </c>
    </row>
    <row r="136" spans="1:5" ht="15.75" hidden="1" customHeight="1">
      <c r="A136" s="117" t="s">
        <v>61</v>
      </c>
      <c r="B136" s="56">
        <f>B137+B138</f>
        <v>0</v>
      </c>
      <c r="C136" s="56">
        <f>C137+C138</f>
        <v>0</v>
      </c>
      <c r="D136" s="104" t="e">
        <f t="shared" si="4"/>
        <v>#DIV/0!</v>
      </c>
      <c r="E136" s="52" t="e">
        <f t="shared" si="5"/>
        <v>#DIV/0!</v>
      </c>
    </row>
    <row r="137" spans="1:5" ht="15.75" hidden="1">
      <c r="A137" s="36" t="s">
        <v>20</v>
      </c>
      <c r="B137" s="37"/>
      <c r="C137" s="37"/>
      <c r="D137" s="46" t="e">
        <f t="shared" si="4"/>
        <v>#DIV/0!</v>
      </c>
      <c r="E137" s="39" t="e">
        <f t="shared" si="5"/>
        <v>#DIV/0!</v>
      </c>
    </row>
    <row r="138" spans="1:5" ht="15.75" hidden="1">
      <c r="A138" s="36" t="s">
        <v>23</v>
      </c>
      <c r="B138" s="37"/>
      <c r="C138" s="37"/>
      <c r="D138" s="46" t="e">
        <f>C138*100/B138</f>
        <v>#DIV/0!</v>
      </c>
      <c r="E138" s="39" t="e">
        <f t="shared" si="5"/>
        <v>#DIV/0!</v>
      </c>
    </row>
    <row r="139" spans="1:5" ht="15.75">
      <c r="A139" s="47" t="s">
        <v>62</v>
      </c>
      <c r="B139" s="48">
        <f>B140+B145+B147</f>
        <v>442</v>
      </c>
      <c r="C139" s="48">
        <f>C140+C145+C147</f>
        <v>415</v>
      </c>
      <c r="D139" s="118">
        <f t="shared" si="4"/>
        <v>93.891402714932127</v>
      </c>
      <c r="E139" s="50">
        <f t="shared" si="5"/>
        <v>18.891402714932127</v>
      </c>
    </row>
    <row r="140" spans="1:5" ht="15.75">
      <c r="A140" s="55" t="s">
        <v>63</v>
      </c>
      <c r="B140" s="43">
        <f>B141+B142+B143+B144</f>
        <v>392</v>
      </c>
      <c r="C140" s="43">
        <f>C141+C142+C143+C144</f>
        <v>365</v>
      </c>
      <c r="D140" s="44">
        <f t="shared" si="4"/>
        <v>93.112244897959187</v>
      </c>
      <c r="E140" s="52">
        <f t="shared" si="5"/>
        <v>18.112244897959187</v>
      </c>
    </row>
    <row r="141" spans="1:5" ht="15.75">
      <c r="A141" s="36" t="s">
        <v>20</v>
      </c>
      <c r="B141" s="37">
        <v>117</v>
      </c>
      <c r="C141" s="37">
        <v>104</v>
      </c>
      <c r="D141" s="46">
        <f t="shared" si="4"/>
        <v>88.888888888888886</v>
      </c>
      <c r="E141" s="39">
        <f t="shared" si="5"/>
        <v>13.888888888888886</v>
      </c>
    </row>
    <row r="142" spans="1:5" ht="15.75">
      <c r="A142" s="36" t="s">
        <v>21</v>
      </c>
      <c r="B142" s="37">
        <v>110</v>
      </c>
      <c r="C142" s="37">
        <v>104</v>
      </c>
      <c r="D142" s="46">
        <f t="shared" si="4"/>
        <v>94.545454545454547</v>
      </c>
      <c r="E142" s="39">
        <f t="shared" si="5"/>
        <v>19.545454545454547</v>
      </c>
    </row>
    <row r="143" spans="1:5" ht="15.75">
      <c r="A143" s="36" t="s">
        <v>22</v>
      </c>
      <c r="B143" s="37">
        <v>63</v>
      </c>
      <c r="C143" s="37">
        <v>63</v>
      </c>
      <c r="D143" s="46">
        <f t="shared" si="4"/>
        <v>100</v>
      </c>
      <c r="E143" s="39">
        <f t="shared" si="5"/>
        <v>25</v>
      </c>
    </row>
    <row r="144" spans="1:5" ht="15.75">
      <c r="A144" s="36" t="s">
        <v>23</v>
      </c>
      <c r="B144" s="37">
        <v>102</v>
      </c>
      <c r="C144" s="37">
        <v>94</v>
      </c>
      <c r="D144" s="53">
        <f t="shared" si="4"/>
        <v>92.156862745098039</v>
      </c>
      <c r="E144" s="41">
        <f t="shared" si="5"/>
        <v>17.156862745098039</v>
      </c>
    </row>
    <row r="145" spans="1:5" ht="15.75">
      <c r="A145" s="55" t="s">
        <v>64</v>
      </c>
      <c r="B145" s="43">
        <f>B146</f>
        <v>50</v>
      </c>
      <c r="C145" s="43">
        <f>C146</f>
        <v>50</v>
      </c>
      <c r="D145" s="44">
        <f t="shared" si="4"/>
        <v>100</v>
      </c>
      <c r="E145" s="52">
        <f t="shared" si="5"/>
        <v>25</v>
      </c>
    </row>
    <row r="146" spans="1:5" ht="15.75">
      <c r="A146" s="36" t="s">
        <v>20</v>
      </c>
      <c r="B146" s="37">
        <v>50</v>
      </c>
      <c r="C146" s="37">
        <v>50</v>
      </c>
      <c r="D146" s="46">
        <f t="shared" si="4"/>
        <v>100</v>
      </c>
      <c r="E146" s="39">
        <f t="shared" si="5"/>
        <v>25</v>
      </c>
    </row>
    <row r="147" spans="1:5" ht="15.75" hidden="1">
      <c r="A147" s="55" t="s">
        <v>65</v>
      </c>
      <c r="B147" s="119">
        <f>B148</f>
        <v>0</v>
      </c>
      <c r="C147" s="119">
        <f>C148</f>
        <v>0</v>
      </c>
      <c r="D147" s="120" t="e">
        <f t="shared" si="4"/>
        <v>#DIV/0!</v>
      </c>
      <c r="E147" s="121" t="e">
        <f t="shared" si="5"/>
        <v>#DIV/0!</v>
      </c>
    </row>
    <row r="148" spans="1:5" ht="15.75" hidden="1">
      <c r="A148" s="36" t="s">
        <v>20</v>
      </c>
      <c r="B148" s="37"/>
      <c r="C148" s="37"/>
      <c r="D148" s="53" t="e">
        <f t="shared" si="4"/>
        <v>#DIV/0!</v>
      </c>
      <c r="E148" s="41" t="e">
        <f t="shared" si="5"/>
        <v>#DIV/0!</v>
      </c>
    </row>
    <row r="149" spans="1:5" ht="15.75">
      <c r="A149" s="47" t="s">
        <v>66</v>
      </c>
      <c r="B149" s="48">
        <f>B150</f>
        <v>745</v>
      </c>
      <c r="C149" s="48">
        <f>C150</f>
        <v>745</v>
      </c>
      <c r="D149" s="49">
        <f t="shared" si="4"/>
        <v>100</v>
      </c>
      <c r="E149" s="50">
        <f t="shared" si="5"/>
        <v>25</v>
      </c>
    </row>
    <row r="150" spans="1:5" ht="15.75">
      <c r="A150" s="51" t="s">
        <v>67</v>
      </c>
      <c r="B150" s="43">
        <f>B151+B152+B153+B154</f>
        <v>745</v>
      </c>
      <c r="C150" s="43">
        <f>C151+C152+C153+C154</f>
        <v>745</v>
      </c>
      <c r="D150" s="44">
        <f t="shared" si="4"/>
        <v>100</v>
      </c>
      <c r="E150" s="52">
        <f t="shared" si="5"/>
        <v>25</v>
      </c>
    </row>
    <row r="151" spans="1:5" ht="15.75">
      <c r="A151" s="36" t="s">
        <v>20</v>
      </c>
      <c r="B151" s="37">
        <v>291</v>
      </c>
      <c r="C151" s="37">
        <v>291</v>
      </c>
      <c r="D151" s="46">
        <f t="shared" si="4"/>
        <v>100</v>
      </c>
      <c r="E151" s="39">
        <f t="shared" si="5"/>
        <v>25</v>
      </c>
    </row>
    <row r="152" spans="1:5" ht="15.75">
      <c r="A152" s="36" t="s">
        <v>21</v>
      </c>
      <c r="B152" s="37">
        <v>210</v>
      </c>
      <c r="C152" s="37">
        <v>210</v>
      </c>
      <c r="D152" s="46">
        <f t="shared" si="4"/>
        <v>100</v>
      </c>
      <c r="E152" s="39">
        <f t="shared" si="5"/>
        <v>25</v>
      </c>
    </row>
    <row r="153" spans="1:5" ht="15.75">
      <c r="A153" s="36" t="s">
        <v>22</v>
      </c>
      <c r="B153" s="37">
        <v>92</v>
      </c>
      <c r="C153" s="37">
        <v>92</v>
      </c>
      <c r="D153" s="46">
        <f t="shared" si="4"/>
        <v>100</v>
      </c>
      <c r="E153" s="39">
        <f t="shared" si="5"/>
        <v>25</v>
      </c>
    </row>
    <row r="154" spans="1:5" ht="15.75">
      <c r="A154" s="36" t="s">
        <v>23</v>
      </c>
      <c r="B154" s="37">
        <v>152</v>
      </c>
      <c r="C154" s="37">
        <v>152</v>
      </c>
      <c r="D154" s="53">
        <f t="shared" si="4"/>
        <v>100</v>
      </c>
      <c r="E154" s="103">
        <f t="shared" si="5"/>
        <v>25</v>
      </c>
    </row>
    <row r="155" spans="1:5" ht="15.75">
      <c r="A155" s="47" t="s">
        <v>68</v>
      </c>
      <c r="B155" s="48">
        <f>B156+B161</f>
        <v>687</v>
      </c>
      <c r="C155" s="48">
        <f>C156+C161</f>
        <v>615</v>
      </c>
      <c r="D155" s="118">
        <f t="shared" si="4"/>
        <v>89.519650655021834</v>
      </c>
      <c r="E155" s="50">
        <f t="shared" si="5"/>
        <v>14.519650655021834</v>
      </c>
    </row>
    <row r="156" spans="1:5" ht="15.75">
      <c r="A156" s="51" t="s">
        <v>69</v>
      </c>
      <c r="B156" s="43">
        <f>B157+B158+B159+B160</f>
        <v>687</v>
      </c>
      <c r="C156" s="43">
        <f>C157+C158+C159+C160</f>
        <v>615</v>
      </c>
      <c r="D156" s="44">
        <f t="shared" si="4"/>
        <v>89.519650655021834</v>
      </c>
      <c r="E156" s="52">
        <f t="shared" si="5"/>
        <v>14.519650655021834</v>
      </c>
    </row>
    <row r="157" spans="1:5" ht="15.75">
      <c r="A157" s="36" t="s">
        <v>20</v>
      </c>
      <c r="B157" s="37">
        <v>416</v>
      </c>
      <c r="C157" s="37">
        <v>364</v>
      </c>
      <c r="D157" s="46">
        <f t="shared" si="4"/>
        <v>87.5</v>
      </c>
      <c r="E157" s="39">
        <f t="shared" si="5"/>
        <v>12.5</v>
      </c>
    </row>
    <row r="158" spans="1:5" ht="15.75">
      <c r="A158" s="36" t="s">
        <v>21</v>
      </c>
      <c r="B158" s="37">
        <v>94</v>
      </c>
      <c r="C158" s="37">
        <v>86</v>
      </c>
      <c r="D158" s="46">
        <f t="shared" si="4"/>
        <v>91.489361702127653</v>
      </c>
      <c r="E158" s="39">
        <f t="shared" si="5"/>
        <v>16.489361702127653</v>
      </c>
    </row>
    <row r="159" spans="1:5" ht="15.75">
      <c r="A159" s="36" t="s">
        <v>22</v>
      </c>
      <c r="B159" s="37">
        <v>92</v>
      </c>
      <c r="C159" s="37">
        <v>81</v>
      </c>
      <c r="D159" s="46">
        <f t="shared" si="4"/>
        <v>88.043478260869563</v>
      </c>
      <c r="E159" s="39">
        <f t="shared" si="5"/>
        <v>13.043478260869563</v>
      </c>
    </row>
    <row r="160" spans="1:5" ht="15.75">
      <c r="A160" s="36" t="s">
        <v>23</v>
      </c>
      <c r="B160" s="37">
        <v>85</v>
      </c>
      <c r="C160" s="37">
        <v>84</v>
      </c>
      <c r="D160" s="53">
        <f t="shared" si="4"/>
        <v>98.82352941176471</v>
      </c>
      <c r="E160" s="41">
        <f t="shared" si="5"/>
        <v>23.82352941176471</v>
      </c>
    </row>
    <row r="161" spans="1:5" ht="15.75" hidden="1">
      <c r="A161" s="73" t="s">
        <v>70</v>
      </c>
      <c r="B161" s="122">
        <f>B162</f>
        <v>0</v>
      </c>
      <c r="C161" s="122">
        <f>C162</f>
        <v>0</v>
      </c>
      <c r="D161" s="123" t="e">
        <f>C161*100/B161</f>
        <v>#DIV/0!</v>
      </c>
      <c r="E161" s="76" t="e">
        <f t="shared" si="5"/>
        <v>#DIV/0!</v>
      </c>
    </row>
    <row r="162" spans="1:5" ht="15.75" hidden="1">
      <c r="A162" s="124" t="s">
        <v>20</v>
      </c>
      <c r="B162" s="125">
        <v>0</v>
      </c>
      <c r="C162" s="125">
        <v>0</v>
      </c>
      <c r="D162" s="53" t="e">
        <f>C162*100/B162</f>
        <v>#DIV/0!</v>
      </c>
      <c r="E162" s="41" t="e">
        <f t="shared" si="5"/>
        <v>#DIV/0!</v>
      </c>
    </row>
    <row r="163" spans="1:5" ht="15.75">
      <c r="A163" s="47" t="s">
        <v>71</v>
      </c>
      <c r="B163" s="48">
        <f>B164</f>
        <v>1479</v>
      </c>
      <c r="C163" s="48">
        <f>C164</f>
        <v>1380</v>
      </c>
      <c r="D163" s="118">
        <f t="shared" si="4"/>
        <v>93.306288032454361</v>
      </c>
      <c r="E163" s="50">
        <f t="shared" si="5"/>
        <v>18.306288032454361</v>
      </c>
    </row>
    <row r="164" spans="1:5" ht="15.75">
      <c r="A164" s="51" t="s">
        <v>72</v>
      </c>
      <c r="B164" s="43">
        <f>B165+B166+B167+B168</f>
        <v>1479</v>
      </c>
      <c r="C164" s="43">
        <f>C165+C166+C167+C168</f>
        <v>1380</v>
      </c>
      <c r="D164" s="44">
        <f>D163</f>
        <v>93.306288032454361</v>
      </c>
      <c r="E164" s="52">
        <f t="shared" si="5"/>
        <v>18.306288032454361</v>
      </c>
    </row>
    <row r="165" spans="1:5" ht="15.75">
      <c r="A165" s="36" t="s">
        <v>20</v>
      </c>
      <c r="B165" s="37">
        <v>642</v>
      </c>
      <c r="C165" s="37">
        <v>583</v>
      </c>
      <c r="D165" s="46">
        <f t="shared" ref="D165:D199" si="6">C165*100/B165</f>
        <v>90.809968847352025</v>
      </c>
      <c r="E165" s="39">
        <f t="shared" si="5"/>
        <v>15.809968847352025</v>
      </c>
    </row>
    <row r="166" spans="1:5" ht="15.75">
      <c r="A166" s="36" t="s">
        <v>21</v>
      </c>
      <c r="B166" s="37">
        <v>475</v>
      </c>
      <c r="C166" s="37">
        <v>452</v>
      </c>
      <c r="D166" s="46">
        <f t="shared" si="6"/>
        <v>95.15789473684211</v>
      </c>
      <c r="E166" s="39">
        <f t="shared" si="5"/>
        <v>20.15789473684211</v>
      </c>
    </row>
    <row r="167" spans="1:5" ht="15.75">
      <c r="A167" s="36" t="s">
        <v>22</v>
      </c>
      <c r="B167" s="37">
        <v>118</v>
      </c>
      <c r="C167" s="37">
        <v>113</v>
      </c>
      <c r="D167" s="46">
        <f t="shared" si="6"/>
        <v>95.762711864406782</v>
      </c>
      <c r="E167" s="39">
        <f t="shared" si="5"/>
        <v>20.762711864406782</v>
      </c>
    </row>
    <row r="168" spans="1:5" ht="15.75" customHeight="1">
      <c r="A168" s="36" t="s">
        <v>23</v>
      </c>
      <c r="B168" s="37">
        <v>244</v>
      </c>
      <c r="C168" s="37">
        <v>232</v>
      </c>
      <c r="D168" s="53">
        <f t="shared" si="6"/>
        <v>95.081967213114751</v>
      </c>
      <c r="E168" s="41">
        <f t="shared" si="5"/>
        <v>20.081967213114751</v>
      </c>
    </row>
    <row r="169" spans="1:5" ht="18" customHeight="1">
      <c r="A169" s="47" t="s">
        <v>73</v>
      </c>
      <c r="B169" s="48">
        <f>B170</f>
        <v>351</v>
      </c>
      <c r="C169" s="48">
        <f>C170</f>
        <v>349</v>
      </c>
      <c r="D169" s="118">
        <f t="shared" si="6"/>
        <v>99.430199430199437</v>
      </c>
      <c r="E169" s="50">
        <f t="shared" si="5"/>
        <v>24.430199430199437</v>
      </c>
    </row>
    <row r="170" spans="1:5" ht="15.75">
      <c r="A170" s="51" t="s">
        <v>74</v>
      </c>
      <c r="B170" s="43">
        <f>B171+B172+B173+B174</f>
        <v>351</v>
      </c>
      <c r="C170" s="43">
        <f>C171+C172+C173+C174</f>
        <v>349</v>
      </c>
      <c r="D170" s="44">
        <f t="shared" si="6"/>
        <v>99.430199430199437</v>
      </c>
      <c r="E170" s="52">
        <f t="shared" si="5"/>
        <v>24.430199430199437</v>
      </c>
    </row>
    <row r="171" spans="1:5" ht="15.75">
      <c r="A171" s="36" t="s">
        <v>20</v>
      </c>
      <c r="B171" s="37">
        <v>110</v>
      </c>
      <c r="C171" s="37">
        <v>108</v>
      </c>
      <c r="D171" s="46">
        <f t="shared" si="6"/>
        <v>98.181818181818187</v>
      </c>
      <c r="E171" s="39">
        <f t="shared" si="5"/>
        <v>23.181818181818187</v>
      </c>
    </row>
    <row r="172" spans="1:5" ht="15.75">
      <c r="A172" s="36" t="s">
        <v>21</v>
      </c>
      <c r="B172" s="37">
        <v>76</v>
      </c>
      <c r="C172" s="37">
        <v>76</v>
      </c>
      <c r="D172" s="46">
        <f t="shared" si="6"/>
        <v>100</v>
      </c>
      <c r="E172" s="39">
        <f t="shared" si="5"/>
        <v>25</v>
      </c>
    </row>
    <row r="173" spans="1:5" ht="15.75">
      <c r="A173" s="36" t="s">
        <v>22</v>
      </c>
      <c r="B173" s="37">
        <v>70</v>
      </c>
      <c r="C173" s="37">
        <v>70</v>
      </c>
      <c r="D173" s="46">
        <f t="shared" si="6"/>
        <v>100</v>
      </c>
      <c r="E173" s="39">
        <f t="shared" si="5"/>
        <v>25</v>
      </c>
    </row>
    <row r="174" spans="1:5" ht="15.75">
      <c r="A174" s="36" t="s">
        <v>23</v>
      </c>
      <c r="B174" s="37">
        <v>95</v>
      </c>
      <c r="C174" s="37">
        <v>95</v>
      </c>
      <c r="D174" s="53">
        <f t="shared" si="6"/>
        <v>100</v>
      </c>
      <c r="E174" s="41">
        <f t="shared" si="5"/>
        <v>25</v>
      </c>
    </row>
    <row r="175" spans="1:5" ht="15.75">
      <c r="A175" s="47" t="s">
        <v>75</v>
      </c>
      <c r="B175" s="48">
        <f>B176</f>
        <v>882</v>
      </c>
      <c r="C175" s="48">
        <f>C176</f>
        <v>780</v>
      </c>
      <c r="D175" s="118">
        <f t="shared" si="6"/>
        <v>88.435374149659864</v>
      </c>
      <c r="E175" s="50">
        <f t="shared" si="5"/>
        <v>13.435374149659864</v>
      </c>
    </row>
    <row r="176" spans="1:5" ht="15.75">
      <c r="A176" s="51" t="s">
        <v>76</v>
      </c>
      <c r="B176" s="43">
        <f>B177+B178+B179+B180</f>
        <v>882</v>
      </c>
      <c r="C176" s="43">
        <f>C177+C178+C179+C180</f>
        <v>780</v>
      </c>
      <c r="D176" s="44">
        <f t="shared" si="6"/>
        <v>88.435374149659864</v>
      </c>
      <c r="E176" s="52">
        <f t="shared" si="5"/>
        <v>13.435374149659864</v>
      </c>
    </row>
    <row r="177" spans="1:5" ht="15.75">
      <c r="A177" s="36" t="s">
        <v>20</v>
      </c>
      <c r="B177" s="37">
        <v>646</v>
      </c>
      <c r="C177" s="37">
        <v>549</v>
      </c>
      <c r="D177" s="46">
        <f t="shared" si="6"/>
        <v>84.984520123839005</v>
      </c>
      <c r="E177" s="39">
        <f t="shared" si="5"/>
        <v>9.9845201238390047</v>
      </c>
    </row>
    <row r="178" spans="1:5" ht="15.75">
      <c r="A178" s="36" t="s">
        <v>21</v>
      </c>
      <c r="B178" s="37">
        <v>202</v>
      </c>
      <c r="C178" s="37">
        <v>197</v>
      </c>
      <c r="D178" s="46">
        <f t="shared" si="6"/>
        <v>97.524752475247524</v>
      </c>
      <c r="E178" s="39">
        <f t="shared" si="5"/>
        <v>22.524752475247524</v>
      </c>
    </row>
    <row r="179" spans="1:5" ht="15.75">
      <c r="A179" s="36" t="s">
        <v>22</v>
      </c>
      <c r="B179" s="37">
        <v>12</v>
      </c>
      <c r="C179" s="37">
        <v>12</v>
      </c>
      <c r="D179" s="46">
        <f t="shared" si="6"/>
        <v>100</v>
      </c>
      <c r="E179" s="39">
        <f t="shared" si="5"/>
        <v>25</v>
      </c>
    </row>
    <row r="180" spans="1:5" ht="15.75">
      <c r="A180" s="36" t="s">
        <v>23</v>
      </c>
      <c r="B180" s="37">
        <v>22</v>
      </c>
      <c r="C180" s="37">
        <v>22</v>
      </c>
      <c r="D180" s="53">
        <f t="shared" si="6"/>
        <v>100</v>
      </c>
      <c r="E180" s="41">
        <f t="shared" si="5"/>
        <v>25</v>
      </c>
    </row>
    <row r="181" spans="1:5" ht="15.75">
      <c r="A181" s="47" t="s">
        <v>77</v>
      </c>
      <c r="B181" s="48">
        <f>B182</f>
        <v>588</v>
      </c>
      <c r="C181" s="48">
        <f>C182</f>
        <v>519</v>
      </c>
      <c r="D181" s="118">
        <f t="shared" si="6"/>
        <v>88.265306122448976</v>
      </c>
      <c r="E181" s="50">
        <f t="shared" si="5"/>
        <v>13.265306122448976</v>
      </c>
    </row>
    <row r="182" spans="1:5" ht="15.75">
      <c r="A182" s="51" t="s">
        <v>78</v>
      </c>
      <c r="B182" s="43">
        <f>B183+B184+B185+B186</f>
        <v>588</v>
      </c>
      <c r="C182" s="43">
        <f>C183+C184+C185+C186</f>
        <v>519</v>
      </c>
      <c r="D182" s="44">
        <f t="shared" si="6"/>
        <v>88.265306122448976</v>
      </c>
      <c r="E182" s="52">
        <f t="shared" si="5"/>
        <v>13.265306122448976</v>
      </c>
    </row>
    <row r="183" spans="1:5" ht="15.75">
      <c r="A183" s="36" t="s">
        <v>20</v>
      </c>
      <c r="B183" s="37">
        <v>208</v>
      </c>
      <c r="C183" s="37">
        <v>177</v>
      </c>
      <c r="D183" s="46">
        <f t="shared" si="6"/>
        <v>85.09615384615384</v>
      </c>
      <c r="E183" s="39">
        <f t="shared" si="5"/>
        <v>10.09615384615384</v>
      </c>
    </row>
    <row r="184" spans="1:5" ht="15.75">
      <c r="A184" s="36" t="s">
        <v>21</v>
      </c>
      <c r="B184" s="37">
        <v>134</v>
      </c>
      <c r="C184" s="37">
        <v>124</v>
      </c>
      <c r="D184" s="46">
        <f t="shared" si="6"/>
        <v>92.537313432835816</v>
      </c>
      <c r="E184" s="39">
        <f t="shared" si="5"/>
        <v>17.537313432835816</v>
      </c>
    </row>
    <row r="185" spans="1:5" ht="15.75">
      <c r="A185" s="36" t="s">
        <v>22</v>
      </c>
      <c r="B185" s="37">
        <v>119</v>
      </c>
      <c r="C185" s="37">
        <v>106</v>
      </c>
      <c r="D185" s="46">
        <f t="shared" si="6"/>
        <v>89.075630252100837</v>
      </c>
      <c r="E185" s="39">
        <f t="shared" si="5"/>
        <v>14.075630252100837</v>
      </c>
    </row>
    <row r="186" spans="1:5" ht="15.75">
      <c r="A186" s="36" t="s">
        <v>23</v>
      </c>
      <c r="B186" s="37">
        <v>127</v>
      </c>
      <c r="C186" s="37">
        <v>112</v>
      </c>
      <c r="D186" s="53">
        <f t="shared" si="6"/>
        <v>88.188976377952756</v>
      </c>
      <c r="E186" s="41">
        <f t="shared" si="5"/>
        <v>13.188976377952756</v>
      </c>
    </row>
    <row r="187" spans="1:5" ht="15.75">
      <c r="A187" s="47" t="s">
        <v>79</v>
      </c>
      <c r="B187" s="48">
        <f>B188</f>
        <v>287</v>
      </c>
      <c r="C187" s="48">
        <f>C188</f>
        <v>252</v>
      </c>
      <c r="D187" s="118">
        <f t="shared" si="6"/>
        <v>87.804878048780495</v>
      </c>
      <c r="E187" s="50">
        <f t="shared" si="5"/>
        <v>12.804878048780495</v>
      </c>
    </row>
    <row r="188" spans="1:5" ht="15.75">
      <c r="A188" s="51" t="s">
        <v>80</v>
      </c>
      <c r="B188" s="43">
        <f>B189+B190+B191+B192</f>
        <v>287</v>
      </c>
      <c r="C188" s="43">
        <f>C189+C190+C191+C192</f>
        <v>252</v>
      </c>
      <c r="D188" s="44">
        <f t="shared" si="6"/>
        <v>87.804878048780495</v>
      </c>
      <c r="E188" s="52">
        <f t="shared" si="5"/>
        <v>12.804878048780495</v>
      </c>
    </row>
    <row r="189" spans="1:5" ht="15.75">
      <c r="A189" s="36" t="s">
        <v>20</v>
      </c>
      <c r="B189" s="37">
        <v>129</v>
      </c>
      <c r="C189" s="37">
        <v>105</v>
      </c>
      <c r="D189" s="46">
        <f t="shared" si="6"/>
        <v>81.395348837209298</v>
      </c>
      <c r="E189" s="39">
        <f t="shared" si="5"/>
        <v>6.3953488372092977</v>
      </c>
    </row>
    <row r="190" spans="1:5" ht="15.75">
      <c r="A190" s="36" t="s">
        <v>21</v>
      </c>
      <c r="B190" s="37">
        <v>102</v>
      </c>
      <c r="C190" s="37">
        <v>92</v>
      </c>
      <c r="D190" s="46">
        <f t="shared" si="6"/>
        <v>90.196078431372555</v>
      </c>
      <c r="E190" s="39">
        <f t="shared" ref="E190:E236" si="7">D190-75</f>
        <v>15.196078431372555</v>
      </c>
    </row>
    <row r="191" spans="1:5" ht="15.75">
      <c r="A191" s="36" t="s">
        <v>22</v>
      </c>
      <c r="B191" s="37">
        <v>23</v>
      </c>
      <c r="C191" s="37">
        <v>23</v>
      </c>
      <c r="D191" s="46">
        <f t="shared" si="6"/>
        <v>100</v>
      </c>
      <c r="E191" s="39">
        <f t="shared" si="7"/>
        <v>25</v>
      </c>
    </row>
    <row r="192" spans="1:5" ht="15.75">
      <c r="A192" s="36" t="s">
        <v>23</v>
      </c>
      <c r="B192" s="37">
        <v>33</v>
      </c>
      <c r="C192" s="37">
        <v>32</v>
      </c>
      <c r="D192" s="53">
        <f t="shared" si="6"/>
        <v>96.969696969696969</v>
      </c>
      <c r="E192" s="41">
        <f t="shared" si="7"/>
        <v>21.969696969696969</v>
      </c>
    </row>
    <row r="193" spans="1:11" ht="15.75">
      <c r="A193" s="47" t="s">
        <v>81</v>
      </c>
      <c r="B193" s="48">
        <f>B194</f>
        <v>649</v>
      </c>
      <c r="C193" s="48">
        <f>C194</f>
        <v>601</v>
      </c>
      <c r="D193" s="118">
        <f t="shared" si="6"/>
        <v>92.604006163328194</v>
      </c>
      <c r="E193" s="50">
        <f t="shared" si="7"/>
        <v>17.604006163328194</v>
      </c>
    </row>
    <row r="194" spans="1:11" ht="15.75">
      <c r="A194" s="51" t="s">
        <v>82</v>
      </c>
      <c r="B194" s="43">
        <f>B195+B196+B197+B198</f>
        <v>649</v>
      </c>
      <c r="C194" s="43">
        <f>C195+C196+C197+C198</f>
        <v>601</v>
      </c>
      <c r="D194" s="44">
        <f t="shared" si="6"/>
        <v>92.604006163328194</v>
      </c>
      <c r="E194" s="52">
        <f t="shared" si="7"/>
        <v>17.604006163328194</v>
      </c>
    </row>
    <row r="195" spans="1:11" ht="15.75">
      <c r="A195" s="36" t="s">
        <v>20</v>
      </c>
      <c r="B195" s="37">
        <v>432</v>
      </c>
      <c r="C195" s="37">
        <v>387</v>
      </c>
      <c r="D195" s="46">
        <f t="shared" si="6"/>
        <v>89.583333333333329</v>
      </c>
      <c r="E195" s="41">
        <f t="shared" si="7"/>
        <v>14.583333333333329</v>
      </c>
    </row>
    <row r="196" spans="1:11" ht="15.75">
      <c r="A196" s="36" t="s">
        <v>21</v>
      </c>
      <c r="B196" s="37">
        <v>75</v>
      </c>
      <c r="C196" s="37">
        <v>75</v>
      </c>
      <c r="D196" s="46">
        <f t="shared" si="6"/>
        <v>100</v>
      </c>
      <c r="E196" s="39">
        <f t="shared" si="7"/>
        <v>25</v>
      </c>
    </row>
    <row r="197" spans="1:11" ht="15.75">
      <c r="A197" s="36" t="s">
        <v>22</v>
      </c>
      <c r="B197" s="37">
        <v>50</v>
      </c>
      <c r="C197" s="37">
        <v>49</v>
      </c>
      <c r="D197" s="38">
        <f t="shared" si="6"/>
        <v>98</v>
      </c>
      <c r="E197" s="39">
        <f t="shared" si="7"/>
        <v>23</v>
      </c>
    </row>
    <row r="198" spans="1:11" ht="15.75">
      <c r="A198" s="36" t="s">
        <v>23</v>
      </c>
      <c r="B198" s="37">
        <v>92</v>
      </c>
      <c r="C198" s="37">
        <v>90</v>
      </c>
      <c r="D198" s="40">
        <f t="shared" si="6"/>
        <v>97.826086956521735</v>
      </c>
      <c r="E198" s="41">
        <f t="shared" si="7"/>
        <v>22.826086956521735</v>
      </c>
    </row>
    <row r="199" spans="1:11" ht="15.75">
      <c r="A199" s="126" t="s">
        <v>83</v>
      </c>
      <c r="B199" s="82">
        <f>B200+B202</f>
        <v>984</v>
      </c>
      <c r="C199" s="82">
        <f>C200+C202</f>
        <v>814</v>
      </c>
      <c r="D199" s="127">
        <f t="shared" si="6"/>
        <v>82.723577235772353</v>
      </c>
      <c r="E199" s="128">
        <f t="shared" si="7"/>
        <v>7.7235772357723533</v>
      </c>
    </row>
    <row r="200" spans="1:11" s="133" customFormat="1" ht="21.75" hidden="1" customHeight="1">
      <c r="A200" s="129" t="s">
        <v>84</v>
      </c>
      <c r="B200" s="130">
        <f>B201</f>
        <v>0</v>
      </c>
      <c r="C200" s="130">
        <f>C201</f>
        <v>0</v>
      </c>
      <c r="D200" s="131" t="e">
        <f>C200/B200*100</f>
        <v>#DIV/0!</v>
      </c>
      <c r="E200" s="132" t="e">
        <f t="shared" si="7"/>
        <v>#DIV/0!</v>
      </c>
      <c r="F200" s="3"/>
      <c r="G200" s="3"/>
      <c r="H200" s="3"/>
      <c r="I200" s="3"/>
      <c r="J200" s="3"/>
      <c r="K200" s="3"/>
    </row>
    <row r="201" spans="1:11" s="133" customFormat="1" ht="16.5" hidden="1" customHeight="1">
      <c r="A201" s="134" t="s">
        <v>20</v>
      </c>
      <c r="B201" s="135"/>
      <c r="C201" s="135"/>
      <c r="D201" s="136" t="e">
        <f>C201/B201*100</f>
        <v>#DIV/0!</v>
      </c>
      <c r="E201" s="137" t="e">
        <f t="shared" si="7"/>
        <v>#DIV/0!</v>
      </c>
      <c r="F201" s="3"/>
      <c r="G201" s="3"/>
      <c r="H201" s="3"/>
      <c r="I201" s="3"/>
      <c r="J201" s="3"/>
      <c r="K201" s="3"/>
    </row>
    <row r="202" spans="1:11" ht="15.75">
      <c r="A202" s="51" t="s">
        <v>85</v>
      </c>
      <c r="B202" s="138">
        <f>B203+B204+B205+B206</f>
        <v>984</v>
      </c>
      <c r="C202" s="138">
        <f>C203+C204+C205+C206</f>
        <v>814</v>
      </c>
      <c r="D202" s="44">
        <f t="shared" ref="D202:D216" si="8">C202*100/B202</f>
        <v>82.723577235772353</v>
      </c>
      <c r="E202" s="45">
        <f t="shared" si="7"/>
        <v>7.7235772357723533</v>
      </c>
    </row>
    <row r="203" spans="1:11" ht="15.75">
      <c r="A203" s="102" t="s">
        <v>20</v>
      </c>
      <c r="B203" s="57">
        <v>600</v>
      </c>
      <c r="C203" s="57">
        <v>453</v>
      </c>
      <c r="D203" s="46">
        <f t="shared" si="8"/>
        <v>75.5</v>
      </c>
      <c r="E203" s="77">
        <f t="shared" si="7"/>
        <v>0.5</v>
      </c>
    </row>
    <row r="204" spans="1:11" ht="15.75">
      <c r="A204" s="36" t="s">
        <v>21</v>
      </c>
      <c r="B204" s="37">
        <v>152</v>
      </c>
      <c r="C204" s="37">
        <v>145</v>
      </c>
      <c r="D204" s="46">
        <f t="shared" si="8"/>
        <v>95.39473684210526</v>
      </c>
      <c r="E204" s="39">
        <f t="shared" si="7"/>
        <v>20.39473684210526</v>
      </c>
    </row>
    <row r="205" spans="1:11" ht="15.75">
      <c r="A205" s="139" t="s">
        <v>22</v>
      </c>
      <c r="B205" s="61">
        <v>104</v>
      </c>
      <c r="C205" s="61">
        <v>94</v>
      </c>
      <c r="D205" s="140">
        <f t="shared" si="8"/>
        <v>90.384615384615387</v>
      </c>
      <c r="E205" s="63">
        <f t="shared" si="7"/>
        <v>15.384615384615387</v>
      </c>
    </row>
    <row r="206" spans="1:11" ht="15.75">
      <c r="A206" s="139" t="s">
        <v>23</v>
      </c>
      <c r="B206" s="61">
        <v>128</v>
      </c>
      <c r="C206" s="61">
        <v>122</v>
      </c>
      <c r="D206" s="141">
        <f t="shared" si="8"/>
        <v>95.3125</v>
      </c>
      <c r="E206" s="142">
        <f t="shared" si="7"/>
        <v>20.3125</v>
      </c>
    </row>
    <row r="207" spans="1:11" ht="37.5" customHeight="1" thickBot="1">
      <c r="A207" s="143" t="s">
        <v>86</v>
      </c>
      <c r="B207" s="144">
        <f>B208+B212+B215+B219+B223+B226+B230+B234+B237+B239+B241+B243+B245+B247+B249+B253+B251+B255+B257</f>
        <v>622</v>
      </c>
      <c r="C207" s="144">
        <f>C208+C212+C215+C219+C223+C226+C230+C234+C237+C239+C241+C243+C245+C247+C249+C253+C251+C255+C257</f>
        <v>613</v>
      </c>
      <c r="D207" s="145">
        <f t="shared" si="8"/>
        <v>98.553054662379424</v>
      </c>
      <c r="E207" s="146">
        <f t="shared" si="7"/>
        <v>23.553054662379424</v>
      </c>
    </row>
    <row r="208" spans="1:11" ht="31.5">
      <c r="A208" s="147" t="s">
        <v>87</v>
      </c>
      <c r="B208" s="43">
        <f>B209+B210+B211</f>
        <v>132</v>
      </c>
      <c r="C208" s="43">
        <f>C209+C210+C211</f>
        <v>132</v>
      </c>
      <c r="D208" s="44">
        <f t="shared" si="8"/>
        <v>100</v>
      </c>
      <c r="E208" s="45">
        <f t="shared" si="7"/>
        <v>25</v>
      </c>
    </row>
    <row r="209" spans="1:5" ht="15.75">
      <c r="A209" s="36" t="s">
        <v>20</v>
      </c>
      <c r="B209" s="37">
        <v>60</v>
      </c>
      <c r="C209" s="37">
        <v>60</v>
      </c>
      <c r="D209" s="53">
        <f t="shared" si="8"/>
        <v>100</v>
      </c>
      <c r="E209" s="41">
        <f t="shared" si="7"/>
        <v>25</v>
      </c>
    </row>
    <row r="210" spans="1:5" ht="15.75">
      <c r="A210" s="36" t="s">
        <v>21</v>
      </c>
      <c r="B210" s="37">
        <v>56</v>
      </c>
      <c r="C210" s="37">
        <v>56</v>
      </c>
      <c r="D210" s="53">
        <f t="shared" si="8"/>
        <v>100</v>
      </c>
      <c r="E210" s="41">
        <f t="shared" si="7"/>
        <v>25</v>
      </c>
    </row>
    <row r="211" spans="1:5" ht="15.75">
      <c r="A211" s="36" t="s">
        <v>22</v>
      </c>
      <c r="B211" s="37">
        <v>16</v>
      </c>
      <c r="C211" s="37">
        <v>16</v>
      </c>
      <c r="D211" s="40">
        <f t="shared" si="8"/>
        <v>100</v>
      </c>
      <c r="E211" s="41">
        <f t="shared" si="7"/>
        <v>25</v>
      </c>
    </row>
    <row r="212" spans="1:5" ht="31.5" hidden="1">
      <c r="A212" s="114" t="s">
        <v>88</v>
      </c>
      <c r="B212" s="43">
        <f>B213+B214</f>
        <v>0</v>
      </c>
      <c r="C212" s="43">
        <f>C213+C214</f>
        <v>0</v>
      </c>
      <c r="D212" s="44" t="e">
        <f t="shared" si="8"/>
        <v>#DIV/0!</v>
      </c>
      <c r="E212" s="52" t="e">
        <f t="shared" si="7"/>
        <v>#DIV/0!</v>
      </c>
    </row>
    <row r="213" spans="1:5" ht="15.75" hidden="1">
      <c r="A213" s="36" t="s">
        <v>20</v>
      </c>
      <c r="B213" s="37">
        <v>0</v>
      </c>
      <c r="C213" s="37">
        <v>0</v>
      </c>
      <c r="D213" s="46" t="e">
        <f t="shared" si="8"/>
        <v>#DIV/0!</v>
      </c>
      <c r="E213" s="39" t="e">
        <f t="shared" si="7"/>
        <v>#DIV/0!</v>
      </c>
    </row>
    <row r="214" spans="1:5" ht="15.75" hidden="1">
      <c r="A214" s="36" t="s">
        <v>21</v>
      </c>
      <c r="B214" s="37">
        <v>0</v>
      </c>
      <c r="C214" s="37">
        <v>0</v>
      </c>
      <c r="D214" s="46" t="e">
        <f t="shared" si="8"/>
        <v>#DIV/0!</v>
      </c>
      <c r="E214" s="39" t="e">
        <f t="shared" si="7"/>
        <v>#DIV/0!</v>
      </c>
    </row>
    <row r="215" spans="1:5" ht="31.5" customHeight="1">
      <c r="A215" s="114" t="s">
        <v>89</v>
      </c>
      <c r="B215" s="43">
        <f>B216+B217+B218</f>
        <v>163</v>
      </c>
      <c r="C215" s="43">
        <f>C216+C217+C218</f>
        <v>160</v>
      </c>
      <c r="D215" s="44">
        <f t="shared" si="8"/>
        <v>98.159509202453989</v>
      </c>
      <c r="E215" s="52">
        <f t="shared" si="7"/>
        <v>23.159509202453989</v>
      </c>
    </row>
    <row r="216" spans="1:5" ht="15.75">
      <c r="A216" s="36" t="s">
        <v>20</v>
      </c>
      <c r="B216" s="37">
        <v>59</v>
      </c>
      <c r="C216" s="37">
        <v>59</v>
      </c>
      <c r="D216" s="38">
        <f t="shared" si="8"/>
        <v>100</v>
      </c>
      <c r="E216" s="39">
        <f t="shared" si="7"/>
        <v>25</v>
      </c>
    </row>
    <row r="217" spans="1:5" ht="15.75">
      <c r="A217" s="36" t="s">
        <v>21</v>
      </c>
      <c r="B217" s="37">
        <v>61</v>
      </c>
      <c r="C217" s="37">
        <v>58</v>
      </c>
      <c r="D217" s="46">
        <f>C217/B217*100</f>
        <v>95.081967213114751</v>
      </c>
      <c r="E217" s="39">
        <f t="shared" si="7"/>
        <v>20.081967213114751</v>
      </c>
    </row>
    <row r="218" spans="1:5" ht="15.75">
      <c r="A218" s="148" t="s">
        <v>22</v>
      </c>
      <c r="B218" s="149">
        <v>43</v>
      </c>
      <c r="C218" s="149">
        <v>43</v>
      </c>
      <c r="D218" s="38">
        <f>C218/B218*100</f>
        <v>100</v>
      </c>
      <c r="E218" s="39">
        <f t="shared" si="7"/>
        <v>25</v>
      </c>
    </row>
    <row r="219" spans="1:5" ht="15.75">
      <c r="A219" s="55" t="s">
        <v>90</v>
      </c>
      <c r="B219" s="43">
        <f>B220+B221+B222</f>
        <v>114</v>
      </c>
      <c r="C219" s="43">
        <f>C220+C221+C222</f>
        <v>113</v>
      </c>
      <c r="D219" s="44">
        <f>C219*100/B219</f>
        <v>99.122807017543863</v>
      </c>
      <c r="E219" s="45">
        <f t="shared" si="7"/>
        <v>24.122807017543863</v>
      </c>
    </row>
    <row r="220" spans="1:5" ht="15.75">
      <c r="A220" s="36" t="s">
        <v>20</v>
      </c>
      <c r="B220" s="37">
        <v>58</v>
      </c>
      <c r="C220" s="37">
        <v>57</v>
      </c>
      <c r="D220" s="46">
        <f>C220*100/B220</f>
        <v>98.275862068965523</v>
      </c>
      <c r="E220" s="39">
        <f t="shared" si="7"/>
        <v>23.275862068965523</v>
      </c>
    </row>
    <row r="221" spans="1:5" ht="15.75">
      <c r="A221" s="150" t="s">
        <v>21</v>
      </c>
      <c r="B221" s="37">
        <v>56</v>
      </c>
      <c r="C221" s="37">
        <v>56</v>
      </c>
      <c r="D221" s="46">
        <f>C221*100/B221</f>
        <v>100</v>
      </c>
      <c r="E221" s="39">
        <f t="shared" si="7"/>
        <v>25</v>
      </c>
    </row>
    <row r="222" spans="1:5" ht="15.75" hidden="1">
      <c r="A222" s="148" t="s">
        <v>22</v>
      </c>
      <c r="B222" s="57"/>
      <c r="C222" s="57"/>
      <c r="D222" s="46" t="e">
        <f>C222*100/B222</f>
        <v>#DIV/0!</v>
      </c>
      <c r="E222" s="39" t="e">
        <f t="shared" si="7"/>
        <v>#DIV/0!</v>
      </c>
    </row>
    <row r="223" spans="1:5" ht="26.25" customHeight="1">
      <c r="A223" s="114" t="s">
        <v>91</v>
      </c>
      <c r="B223" s="43">
        <f>B224+B225</f>
        <v>27</v>
      </c>
      <c r="C223" s="43">
        <f>C224+C225</f>
        <v>25</v>
      </c>
      <c r="D223" s="44">
        <f t="shared" ref="D223:D229" si="9">C223/B223*100</f>
        <v>92.592592592592595</v>
      </c>
      <c r="E223" s="52">
        <f t="shared" si="7"/>
        <v>17.592592592592595</v>
      </c>
    </row>
    <row r="224" spans="1:5" ht="15.75">
      <c r="A224" s="36" t="s">
        <v>20</v>
      </c>
      <c r="B224" s="57">
        <v>15</v>
      </c>
      <c r="C224" s="57">
        <v>13</v>
      </c>
      <c r="D224" s="53">
        <f t="shared" si="9"/>
        <v>86.666666666666671</v>
      </c>
      <c r="E224" s="41">
        <f t="shared" si="7"/>
        <v>11.666666666666671</v>
      </c>
    </row>
    <row r="225" spans="1:5" ht="15.75">
      <c r="A225" s="36" t="s">
        <v>22</v>
      </c>
      <c r="B225" s="57">
        <v>12</v>
      </c>
      <c r="C225" s="57">
        <v>12</v>
      </c>
      <c r="D225" s="53">
        <f t="shared" si="9"/>
        <v>100</v>
      </c>
      <c r="E225" s="41">
        <f t="shared" si="7"/>
        <v>25</v>
      </c>
    </row>
    <row r="226" spans="1:5" ht="15.75" hidden="1">
      <c r="A226" s="151" t="s">
        <v>92</v>
      </c>
      <c r="B226" s="43">
        <f>B227+B228+B229</f>
        <v>0</v>
      </c>
      <c r="C226" s="43">
        <f>C227+C228+C229</f>
        <v>0</v>
      </c>
      <c r="D226" s="44" t="e">
        <f t="shared" si="9"/>
        <v>#DIV/0!</v>
      </c>
      <c r="E226" s="52" t="e">
        <f t="shared" si="7"/>
        <v>#DIV/0!</v>
      </c>
    </row>
    <row r="227" spans="1:5" ht="15.75" hidden="1">
      <c r="A227" s="36" t="s">
        <v>20</v>
      </c>
      <c r="B227" s="57"/>
      <c r="C227" s="57"/>
      <c r="D227" s="53" t="e">
        <f t="shared" si="9"/>
        <v>#DIV/0!</v>
      </c>
      <c r="E227" s="41" t="e">
        <f t="shared" si="7"/>
        <v>#DIV/0!</v>
      </c>
    </row>
    <row r="228" spans="1:5" ht="15.75" hidden="1">
      <c r="A228" s="36" t="s">
        <v>21</v>
      </c>
      <c r="B228" s="57"/>
      <c r="C228" s="57"/>
      <c r="D228" s="53" t="e">
        <f t="shared" si="9"/>
        <v>#DIV/0!</v>
      </c>
      <c r="E228" s="41" t="e">
        <f t="shared" si="7"/>
        <v>#DIV/0!</v>
      </c>
    </row>
    <row r="229" spans="1:5" ht="15.75" hidden="1">
      <c r="A229" s="36" t="s">
        <v>22</v>
      </c>
      <c r="B229" s="57"/>
      <c r="C229" s="57"/>
      <c r="D229" s="53" t="e">
        <f t="shared" si="9"/>
        <v>#DIV/0!</v>
      </c>
      <c r="E229" s="41" t="e">
        <f t="shared" si="7"/>
        <v>#DIV/0!</v>
      </c>
    </row>
    <row r="230" spans="1:5" ht="15.75">
      <c r="A230" s="55" t="s">
        <v>93</v>
      </c>
      <c r="B230" s="88">
        <f>B231+B232+B233</f>
        <v>131</v>
      </c>
      <c r="C230" s="88">
        <f>C231+C232+C233</f>
        <v>131</v>
      </c>
      <c r="D230" s="34">
        <f t="shared" ref="D230:D235" si="10">C230*100/B230</f>
        <v>100</v>
      </c>
      <c r="E230" s="35">
        <f t="shared" si="7"/>
        <v>25</v>
      </c>
    </row>
    <row r="231" spans="1:5" ht="15.75">
      <c r="A231" s="85" t="s">
        <v>20</v>
      </c>
      <c r="B231" s="65">
        <v>49</v>
      </c>
      <c r="C231" s="65">
        <v>49</v>
      </c>
      <c r="D231" s="152">
        <f t="shared" si="10"/>
        <v>100</v>
      </c>
      <c r="E231" s="72">
        <f t="shared" si="7"/>
        <v>25</v>
      </c>
    </row>
    <row r="232" spans="1:5" ht="15.75">
      <c r="A232" s="85" t="s">
        <v>21</v>
      </c>
      <c r="B232" s="65">
        <v>42</v>
      </c>
      <c r="C232" s="65">
        <v>42</v>
      </c>
      <c r="D232" s="66">
        <f t="shared" si="10"/>
        <v>100</v>
      </c>
      <c r="E232" s="72">
        <f t="shared" si="7"/>
        <v>25</v>
      </c>
    </row>
    <row r="233" spans="1:5" ht="15.75">
      <c r="A233" s="85" t="s">
        <v>22</v>
      </c>
      <c r="B233" s="65">
        <v>40</v>
      </c>
      <c r="C233" s="65">
        <v>40</v>
      </c>
      <c r="D233" s="66">
        <f t="shared" si="10"/>
        <v>100</v>
      </c>
      <c r="E233" s="72">
        <f t="shared" si="7"/>
        <v>25</v>
      </c>
    </row>
    <row r="234" spans="1:5" ht="40.5" customHeight="1">
      <c r="A234" s="153" t="s">
        <v>94</v>
      </c>
      <c r="B234" s="43">
        <f>B235+B236</f>
        <v>25</v>
      </c>
      <c r="C234" s="43">
        <f>C235+C236</f>
        <v>25</v>
      </c>
      <c r="D234" s="44">
        <f t="shared" si="10"/>
        <v>100</v>
      </c>
      <c r="E234" s="45">
        <f t="shared" si="7"/>
        <v>25</v>
      </c>
    </row>
    <row r="235" spans="1:5" ht="15.75" customHeight="1">
      <c r="A235" s="36" t="s">
        <v>20</v>
      </c>
      <c r="B235" s="37">
        <v>20</v>
      </c>
      <c r="C235" s="37">
        <v>20</v>
      </c>
      <c r="D235" s="46">
        <f t="shared" si="10"/>
        <v>100</v>
      </c>
      <c r="E235" s="39">
        <f t="shared" si="7"/>
        <v>25</v>
      </c>
    </row>
    <row r="236" spans="1:5" ht="15.75" customHeight="1">
      <c r="A236" s="85" t="s">
        <v>21</v>
      </c>
      <c r="B236" s="37">
        <v>5</v>
      </c>
      <c r="C236" s="37">
        <v>5</v>
      </c>
      <c r="D236" s="46">
        <f>C236*100/B236</f>
        <v>100</v>
      </c>
      <c r="E236" s="39">
        <f t="shared" si="7"/>
        <v>25</v>
      </c>
    </row>
    <row r="237" spans="1:5" ht="30" hidden="1" customHeight="1">
      <c r="A237" s="114" t="s">
        <v>95</v>
      </c>
      <c r="B237" s="108">
        <f>B238</f>
        <v>0</v>
      </c>
      <c r="C237" s="108">
        <f>C238</f>
        <v>0</v>
      </c>
      <c r="D237" s="113" t="e">
        <f t="shared" ref="D237:D254" si="11">C237/B237*100</f>
        <v>#DIV/0!</v>
      </c>
      <c r="E237" s="110" t="e">
        <f t="shared" ref="E237:E254" si="12">C237/B237*100-75</f>
        <v>#DIV/0!</v>
      </c>
    </row>
    <row r="238" spans="1:5" ht="15.75" hidden="1">
      <c r="A238" s="148" t="s">
        <v>20</v>
      </c>
      <c r="B238" s="37"/>
      <c r="C238" s="105"/>
      <c r="D238" s="40" t="e">
        <f t="shared" si="11"/>
        <v>#DIV/0!</v>
      </c>
      <c r="E238" s="41" t="e">
        <f t="shared" si="12"/>
        <v>#DIV/0!</v>
      </c>
    </row>
    <row r="239" spans="1:5" ht="31.5" hidden="1">
      <c r="A239" s="154" t="s">
        <v>96</v>
      </c>
      <c r="B239" s="119">
        <f>B240</f>
        <v>0</v>
      </c>
      <c r="C239" s="119">
        <f>C240</f>
        <v>0</v>
      </c>
      <c r="D239" s="155" t="e">
        <f t="shared" si="11"/>
        <v>#DIV/0!</v>
      </c>
      <c r="E239" s="121" t="e">
        <f t="shared" si="12"/>
        <v>#DIV/0!</v>
      </c>
    </row>
    <row r="240" spans="1:5" ht="15.75" hidden="1">
      <c r="A240" s="148" t="s">
        <v>20</v>
      </c>
      <c r="B240" s="37">
        <v>0</v>
      </c>
      <c r="C240" s="105">
        <v>0</v>
      </c>
      <c r="D240" s="40" t="e">
        <f t="shared" si="11"/>
        <v>#DIV/0!</v>
      </c>
      <c r="E240" s="41" t="e">
        <f t="shared" si="12"/>
        <v>#DIV/0!</v>
      </c>
    </row>
    <row r="241" spans="1:5" ht="15.75" hidden="1">
      <c r="A241" s="55" t="s">
        <v>97</v>
      </c>
      <c r="B241" s="108">
        <f>B242</f>
        <v>0</v>
      </c>
      <c r="C241" s="108">
        <f>C242</f>
        <v>0</v>
      </c>
      <c r="D241" s="113" t="e">
        <f t="shared" si="11"/>
        <v>#DIV/0!</v>
      </c>
      <c r="E241" s="110" t="e">
        <f t="shared" si="12"/>
        <v>#DIV/0!</v>
      </c>
    </row>
    <row r="242" spans="1:5" ht="15.75" hidden="1">
      <c r="A242" s="148" t="s">
        <v>20</v>
      </c>
      <c r="B242" s="37"/>
      <c r="C242" s="105"/>
      <c r="D242" s="40" t="e">
        <f t="shared" si="11"/>
        <v>#DIV/0!</v>
      </c>
      <c r="E242" s="41" t="e">
        <f t="shared" si="12"/>
        <v>#DIV/0!</v>
      </c>
    </row>
    <row r="243" spans="1:5" ht="15.75" hidden="1">
      <c r="A243" s="156" t="s">
        <v>98</v>
      </c>
      <c r="B243" s="157">
        <f>B244</f>
        <v>0</v>
      </c>
      <c r="C243" s="157">
        <f>C244</f>
        <v>0</v>
      </c>
      <c r="D243" s="158" t="e">
        <f t="shared" si="11"/>
        <v>#DIV/0!</v>
      </c>
      <c r="E243" s="159" t="e">
        <f t="shared" si="12"/>
        <v>#DIV/0!</v>
      </c>
    </row>
    <row r="244" spans="1:5" ht="16.5" hidden="1" thickBot="1">
      <c r="A244" s="160" t="s">
        <v>21</v>
      </c>
      <c r="B244" s="161"/>
      <c r="C244" s="162"/>
      <c r="D244" s="163" t="e">
        <f t="shared" si="11"/>
        <v>#DIV/0!</v>
      </c>
      <c r="E244" s="164" t="e">
        <f t="shared" si="12"/>
        <v>#DIV/0!</v>
      </c>
    </row>
    <row r="245" spans="1:5" ht="34.5" hidden="1" customHeight="1">
      <c r="A245" s="165" t="s">
        <v>99</v>
      </c>
      <c r="B245" s="138">
        <f>B246</f>
        <v>0</v>
      </c>
      <c r="C245" s="166">
        <f>C246</f>
        <v>0</v>
      </c>
      <c r="D245" s="167" t="e">
        <f t="shared" si="11"/>
        <v>#DIV/0!</v>
      </c>
      <c r="E245" s="168" t="e">
        <f t="shared" si="12"/>
        <v>#DIV/0!</v>
      </c>
    </row>
    <row r="246" spans="1:5" ht="15.75" hidden="1">
      <c r="A246" s="148" t="s">
        <v>20</v>
      </c>
      <c r="B246" s="105"/>
      <c r="C246" s="169"/>
      <c r="D246" s="66" t="e">
        <f t="shared" si="11"/>
        <v>#DIV/0!</v>
      </c>
      <c r="E246" s="90" t="e">
        <f t="shared" si="12"/>
        <v>#DIV/0!</v>
      </c>
    </row>
    <row r="247" spans="1:5" ht="15.75">
      <c r="A247" s="117" t="s">
        <v>100</v>
      </c>
      <c r="B247" s="108">
        <f>B248</f>
        <v>20</v>
      </c>
      <c r="C247" s="170">
        <f>C248</f>
        <v>18</v>
      </c>
      <c r="D247" s="171">
        <f t="shared" si="11"/>
        <v>90</v>
      </c>
      <c r="E247" s="172">
        <f t="shared" si="12"/>
        <v>15</v>
      </c>
    </row>
    <row r="248" spans="1:5" ht="15.75">
      <c r="A248" s="36" t="s">
        <v>22</v>
      </c>
      <c r="B248" s="105">
        <v>20</v>
      </c>
      <c r="C248" s="169">
        <v>18</v>
      </c>
      <c r="D248" s="66">
        <f t="shared" si="11"/>
        <v>90</v>
      </c>
      <c r="E248" s="90">
        <f t="shared" si="12"/>
        <v>15</v>
      </c>
    </row>
    <row r="249" spans="1:5" ht="15.75">
      <c r="A249" s="55" t="s">
        <v>101</v>
      </c>
      <c r="B249" s="108">
        <f>B250</f>
        <v>10</v>
      </c>
      <c r="C249" s="170">
        <f>C250</f>
        <v>9</v>
      </c>
      <c r="D249" s="171">
        <f t="shared" si="11"/>
        <v>90</v>
      </c>
      <c r="E249" s="172">
        <f t="shared" si="12"/>
        <v>15</v>
      </c>
    </row>
    <row r="250" spans="1:5" ht="16.5" thickBot="1">
      <c r="A250" s="173" t="s">
        <v>20</v>
      </c>
      <c r="B250" s="174">
        <v>10</v>
      </c>
      <c r="C250" s="175">
        <v>9</v>
      </c>
      <c r="D250" s="163">
        <f t="shared" si="11"/>
        <v>90</v>
      </c>
      <c r="E250" s="176">
        <f t="shared" si="12"/>
        <v>15</v>
      </c>
    </row>
    <row r="251" spans="1:5" ht="15.75" hidden="1">
      <c r="A251" s="51" t="s">
        <v>102</v>
      </c>
      <c r="B251" s="177">
        <f>B252</f>
        <v>0</v>
      </c>
      <c r="C251" s="178">
        <f>C252</f>
        <v>0</v>
      </c>
      <c r="D251" s="167" t="e">
        <f t="shared" si="11"/>
        <v>#DIV/0!</v>
      </c>
      <c r="E251" s="168" t="e">
        <f t="shared" si="12"/>
        <v>#DIV/0!</v>
      </c>
    </row>
    <row r="252" spans="1:5" ht="15.75" hidden="1">
      <c r="A252" s="148" t="s">
        <v>20</v>
      </c>
      <c r="B252" s="105"/>
      <c r="C252" s="169"/>
      <c r="D252" s="66" t="e">
        <f t="shared" si="11"/>
        <v>#DIV/0!</v>
      </c>
      <c r="E252" s="179" t="e">
        <f t="shared" si="12"/>
        <v>#DIV/0!</v>
      </c>
    </row>
    <row r="253" spans="1:5" ht="15.75" hidden="1">
      <c r="A253" s="180" t="s">
        <v>103</v>
      </c>
      <c r="B253" s="157">
        <f>B254</f>
        <v>0</v>
      </c>
      <c r="C253" s="181">
        <f>C254</f>
        <v>0</v>
      </c>
      <c r="D253" s="171" t="e">
        <f t="shared" si="11"/>
        <v>#DIV/0!</v>
      </c>
      <c r="E253" s="182" t="e">
        <f t="shared" si="12"/>
        <v>#DIV/0!</v>
      </c>
    </row>
    <row r="254" spans="1:5" ht="15.75" hidden="1">
      <c r="A254" s="183" t="s">
        <v>20</v>
      </c>
      <c r="B254" s="184"/>
      <c r="C254" s="185"/>
      <c r="D254" s="66" t="e">
        <f t="shared" si="11"/>
        <v>#DIV/0!</v>
      </c>
      <c r="E254" s="186" t="e">
        <f t="shared" si="12"/>
        <v>#DIV/0!</v>
      </c>
    </row>
    <row r="255" spans="1:5" ht="15.75" hidden="1">
      <c r="A255" s="187" t="s">
        <v>104</v>
      </c>
      <c r="B255" s="130">
        <f>B256</f>
        <v>0</v>
      </c>
      <c r="C255" s="188">
        <f>C256</f>
        <v>0</v>
      </c>
      <c r="D255" s="131" t="e">
        <f>C255/B255*100</f>
        <v>#DIV/0!</v>
      </c>
      <c r="E255" s="189" t="e">
        <f>C255/B255*100-75</f>
        <v>#DIV/0!</v>
      </c>
    </row>
    <row r="256" spans="1:5" ht="15.75" hidden="1">
      <c r="A256" s="94" t="s">
        <v>21</v>
      </c>
      <c r="B256" s="190"/>
      <c r="C256" s="191"/>
      <c r="D256" s="96" t="e">
        <f>C256/B256*100</f>
        <v>#DIV/0!</v>
      </c>
      <c r="E256" s="192" t="e">
        <f>C256/B256*100-75</f>
        <v>#DIV/0!</v>
      </c>
    </row>
    <row r="257" spans="1:5" ht="15.75" hidden="1">
      <c r="A257" s="187" t="s">
        <v>105</v>
      </c>
      <c r="B257" s="130">
        <f>B258</f>
        <v>0</v>
      </c>
      <c r="C257" s="130">
        <f>C258</f>
        <v>0</v>
      </c>
      <c r="D257" s="131" t="e">
        <f>C257/B257*100</f>
        <v>#DIV/0!</v>
      </c>
      <c r="E257" s="132" t="e">
        <f>C257/B257*100-75</f>
        <v>#DIV/0!</v>
      </c>
    </row>
    <row r="258" spans="1:5" ht="16.5" hidden="1" thickBot="1">
      <c r="A258" s="160" t="s">
        <v>22</v>
      </c>
      <c r="B258" s="162"/>
      <c r="C258" s="162"/>
      <c r="D258" s="163" t="e">
        <f>C258/B258*100</f>
        <v>#DIV/0!</v>
      </c>
      <c r="E258" s="193" t="e">
        <f>C258/B258*100-75</f>
        <v>#DIV/0!</v>
      </c>
    </row>
    <row r="259" spans="1:5" ht="15.75">
      <c r="A259" s="194"/>
      <c r="B259" s="195"/>
      <c r="C259" s="195"/>
      <c r="D259" s="196"/>
      <c r="E259" s="196"/>
    </row>
    <row r="260" spans="1:5" ht="15">
      <c r="A260" s="197" t="s">
        <v>106</v>
      </c>
      <c r="B260" s="198"/>
      <c r="C260" s="198"/>
      <c r="D260" s="198"/>
      <c r="E260" s="198"/>
    </row>
  </sheetData>
  <sheetProtection selectLockedCells="1" selectUnlockedCells="1"/>
  <mergeCells count="4">
    <mergeCell ref="A3:D3"/>
    <mergeCell ref="A4:E4"/>
    <mergeCell ref="A5:E5"/>
    <mergeCell ref="C7:D7"/>
  </mergeCells>
  <pageMargins left="0.74803149606299213" right="0.74803149606299213" top="0.66" bottom="0.28000000000000003" header="0.47" footer="0.4"/>
  <pageSetup paperSize="9" scale="82" firstPageNumber="0" orientation="portrait" r:id="rId1"/>
  <headerFooter alignWithMargins="0"/>
  <rowBreaks count="4" manualBreakCount="4">
    <brk id="50" max="16383" man="1"/>
    <brk id="113" max="16383" man="1"/>
    <brk id="168" max="16383" man="1"/>
    <brk id="20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исходник район-МО</vt:lpstr>
      <vt:lpstr>'исходник район-МО'!Область_печати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2021-02-15T07:15:59Z</dcterms:created>
  <dcterms:modified xsi:type="dcterms:W3CDTF">2021-02-15T07:16:32Z</dcterms:modified>
</cp:coreProperties>
</file>