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L:\oms\Координационный совет\2025\06_21.07.2025\п.3\"/>
    </mc:Choice>
  </mc:AlternateContent>
  <bookViews>
    <workbookView xWindow="0" yWindow="0" windowWidth="28800" windowHeight="12330" activeTab="4"/>
  </bookViews>
  <sheets>
    <sheet name="тема" sheetId="6" r:id="rId1"/>
    <sheet name="Аналитика отчета 2 КВ" sheetId="1" r:id="rId2"/>
    <sheet name="3 мес 2025" sheetId="2" r:id="rId3"/>
    <sheet name="5 мес 2025" sheetId="3" r:id="rId4"/>
    <sheet name="Проведены" sheetId="7" r:id="rId5"/>
  </sheets>
  <externalReferences>
    <externalReference r:id="rId6"/>
    <externalReference r:id="rId7"/>
  </externalReferences>
  <definedNames>
    <definedName name="Profil_ds">[1]Prof!$A$1:$C$36</definedName>
    <definedName name="Profil_ks">[2]Prof!$A$1:$C$42</definedName>
    <definedName name="V_тп_1_10" localSheetId="1">'Аналитика отчета 2 КВ'!#REF!</definedName>
    <definedName name="V_тп_1_11" localSheetId="1">'Аналитика отчета 2 КВ'!#REF!</definedName>
    <definedName name="V_тп_1_8" localSheetId="1">'Аналитика отчета 2 КВ'!#REF!</definedName>
    <definedName name="V_тп_1_9" localSheetId="1">'Аналитика отчета 2 КВ'!#REF!</definedName>
    <definedName name="V_тп_10_10" localSheetId="1">'Аналитика отчета 2 КВ'!#REF!</definedName>
    <definedName name="V_тп_10_11" localSheetId="1">'Аналитика отчета 2 КВ'!#REF!</definedName>
    <definedName name="V_тп_10_3" localSheetId="1">'Аналитика отчета 2 КВ'!#REF!</definedName>
    <definedName name="V_тп_10_5" localSheetId="1">'Аналитика отчета 2 КВ'!#REF!</definedName>
    <definedName name="V_тп_10_6" localSheetId="1">'Аналитика отчета 2 КВ'!#REF!</definedName>
    <definedName name="V_тп_10_7" localSheetId="1">'Аналитика отчета 2 КВ'!#REF!</definedName>
    <definedName name="V_тп_10_8" localSheetId="1">'Аналитика отчета 2 КВ'!#REF!</definedName>
    <definedName name="V_тп_10_9" localSheetId="1">'Аналитика отчета 2 КВ'!#REF!</definedName>
    <definedName name="V_тп_11_10" localSheetId="1">'Аналитика отчета 2 КВ'!#REF!</definedName>
    <definedName name="V_тп_11_11" localSheetId="1">'Аналитика отчета 2 КВ'!#REF!</definedName>
    <definedName name="V_тп_11_3" localSheetId="1">'Аналитика отчета 2 КВ'!#REF!</definedName>
    <definedName name="V_тп_11_5" localSheetId="1">'Аналитика отчета 2 КВ'!#REF!</definedName>
    <definedName name="V_тп_11_6" localSheetId="1">'Аналитика отчета 2 КВ'!#REF!</definedName>
    <definedName name="V_тп_11_7" localSheetId="1">'Аналитика отчета 2 КВ'!#REF!</definedName>
    <definedName name="V_тп_11_8" localSheetId="1">'Аналитика отчета 2 КВ'!#REF!</definedName>
    <definedName name="V_тп_11_9" localSheetId="1">'Аналитика отчета 2 КВ'!#REF!</definedName>
    <definedName name="V_тп_12_10" localSheetId="1">'Аналитика отчета 2 КВ'!#REF!</definedName>
    <definedName name="V_тп_12_11" localSheetId="1">'Аналитика отчета 2 КВ'!#REF!</definedName>
    <definedName name="V_тп_12_3" localSheetId="1">'Аналитика отчета 2 КВ'!#REF!</definedName>
    <definedName name="V_тп_12_5" localSheetId="1">'Аналитика отчета 2 КВ'!#REF!</definedName>
    <definedName name="V_тп_12_6" localSheetId="1">'Аналитика отчета 2 КВ'!#REF!</definedName>
    <definedName name="V_тп_12_7" localSheetId="1">'Аналитика отчета 2 КВ'!#REF!</definedName>
    <definedName name="V_тп_12_8" localSheetId="1">'Аналитика отчета 2 КВ'!#REF!</definedName>
    <definedName name="V_тп_12_9" localSheetId="1">'Аналитика отчета 2 КВ'!#REF!</definedName>
    <definedName name="V_тп_13_10" localSheetId="1">'Аналитика отчета 2 КВ'!#REF!</definedName>
    <definedName name="V_тп_13_11" localSheetId="1">'Аналитика отчета 2 КВ'!#REF!</definedName>
    <definedName name="V_тп_13_3" localSheetId="1">'Аналитика отчета 2 КВ'!#REF!</definedName>
    <definedName name="V_тп_13_5" localSheetId="1">'Аналитика отчета 2 КВ'!#REF!</definedName>
    <definedName name="V_тп_13_6" localSheetId="1">'Аналитика отчета 2 КВ'!#REF!</definedName>
    <definedName name="V_тп_13_7" localSheetId="1">'Аналитика отчета 2 КВ'!#REF!</definedName>
    <definedName name="V_тп_13_8" localSheetId="1">'Аналитика отчета 2 КВ'!#REF!</definedName>
    <definedName name="V_тп_13_9" localSheetId="1">'Аналитика отчета 2 КВ'!#REF!</definedName>
    <definedName name="V_тп_14_10" localSheetId="1">'Аналитика отчета 2 КВ'!#REF!</definedName>
    <definedName name="V_тп_14_11" localSheetId="1">'Аналитика отчета 2 КВ'!#REF!</definedName>
    <definedName name="V_тп_14_3" localSheetId="1">'Аналитика отчета 2 КВ'!#REF!</definedName>
    <definedName name="V_тп_14_5" localSheetId="1">'Аналитика отчета 2 КВ'!#REF!</definedName>
    <definedName name="V_тп_14_6" localSheetId="1">'Аналитика отчета 2 КВ'!#REF!</definedName>
    <definedName name="V_тп_14_7" localSheetId="1">'Аналитика отчета 2 КВ'!#REF!</definedName>
    <definedName name="V_тп_14_8" localSheetId="1">'Аналитика отчета 2 КВ'!#REF!</definedName>
    <definedName name="V_тп_14_9" localSheetId="1">'Аналитика отчета 2 КВ'!#REF!</definedName>
    <definedName name="V_тп_15_10" localSheetId="1">'Аналитика отчета 2 КВ'!#REF!</definedName>
    <definedName name="V_тп_15_11" localSheetId="1">'Аналитика отчета 2 КВ'!#REF!</definedName>
    <definedName name="V_тп_15_3" localSheetId="1">'Аналитика отчета 2 КВ'!#REF!</definedName>
    <definedName name="V_тп_15_4" localSheetId="1">'Аналитика отчета 2 КВ'!#REF!</definedName>
    <definedName name="V_тп_15_5" localSheetId="1">'Аналитика отчета 2 КВ'!#REF!</definedName>
    <definedName name="V_тп_15_6" localSheetId="1">'Аналитика отчета 2 КВ'!#REF!</definedName>
    <definedName name="V_тп_15_7" localSheetId="1">'Аналитика отчета 2 КВ'!#REF!</definedName>
    <definedName name="V_тп_15_8" localSheetId="1">'Аналитика отчета 2 КВ'!#REF!</definedName>
    <definedName name="V_тп_15_9" localSheetId="1">'Аналитика отчета 2 КВ'!#REF!</definedName>
    <definedName name="V_тп_17_10" localSheetId="1">'Аналитика отчета 2 КВ'!#REF!</definedName>
    <definedName name="V_тп_17_11" localSheetId="1">'Аналитика отчета 2 КВ'!#REF!</definedName>
    <definedName name="V_тп_17_3" localSheetId="1">'Аналитика отчета 2 КВ'!#REF!</definedName>
    <definedName name="V_тп_17_5" localSheetId="1">'Аналитика отчета 2 КВ'!#REF!</definedName>
    <definedName name="V_тп_17_6" localSheetId="1">'Аналитика отчета 2 КВ'!#REF!</definedName>
    <definedName name="V_тп_17_7" localSheetId="1">'Аналитика отчета 2 КВ'!#REF!</definedName>
    <definedName name="V_тп_17_8" localSheetId="1">'Аналитика отчета 2 КВ'!#REF!</definedName>
    <definedName name="V_тп_17_9" localSheetId="1">'Аналитика отчета 2 КВ'!#REF!</definedName>
    <definedName name="V_тп_18_10" localSheetId="1">'Аналитика отчета 2 КВ'!#REF!</definedName>
    <definedName name="V_тп_18_11" localSheetId="1">'Аналитика отчета 2 КВ'!#REF!</definedName>
    <definedName name="V_тп_18_3" localSheetId="1">'Аналитика отчета 2 КВ'!#REF!</definedName>
    <definedName name="V_тп_18_5" localSheetId="1">'Аналитика отчета 2 КВ'!#REF!</definedName>
    <definedName name="V_тп_18_6" localSheetId="1">'Аналитика отчета 2 КВ'!#REF!</definedName>
    <definedName name="V_тп_18_7" localSheetId="1">'Аналитика отчета 2 КВ'!#REF!</definedName>
    <definedName name="V_тп_18_8" localSheetId="1">'Аналитика отчета 2 КВ'!#REF!</definedName>
    <definedName name="V_тп_18_9" localSheetId="1">'Аналитика отчета 2 КВ'!#REF!</definedName>
    <definedName name="V_тп_19_10" localSheetId="1">'Аналитика отчета 2 КВ'!#REF!</definedName>
    <definedName name="V_тп_19_11" localSheetId="1">'Аналитика отчета 2 КВ'!#REF!</definedName>
    <definedName name="V_тп_19_3" localSheetId="1">'Аналитика отчета 2 КВ'!#REF!</definedName>
    <definedName name="V_тп_19_5" localSheetId="1">'Аналитика отчета 2 КВ'!#REF!</definedName>
    <definedName name="V_тп_19_6" localSheetId="1">'Аналитика отчета 2 КВ'!#REF!</definedName>
    <definedName name="V_тп_19_7" localSheetId="1">'Аналитика отчета 2 КВ'!#REF!</definedName>
    <definedName name="V_тп_19_8" localSheetId="1">'Аналитика отчета 2 КВ'!#REF!</definedName>
    <definedName name="V_тп_19_9" localSheetId="1">'Аналитика отчета 2 КВ'!#REF!</definedName>
    <definedName name="V_тп_2_10" localSheetId="1">'Аналитика отчета 2 КВ'!#REF!</definedName>
    <definedName name="V_тп_2_11" localSheetId="1">'Аналитика отчета 2 КВ'!#REF!</definedName>
    <definedName name="V_тп_2_8" localSheetId="1">'Аналитика отчета 2 КВ'!#REF!</definedName>
    <definedName name="V_тп_2_9" localSheetId="1">'Аналитика отчета 2 КВ'!#REF!</definedName>
    <definedName name="V_тп_20_10" localSheetId="1">'Аналитика отчета 2 КВ'!#REF!</definedName>
    <definedName name="V_тп_20_11" localSheetId="1">'Аналитика отчета 2 КВ'!#REF!</definedName>
    <definedName name="V_тп_20_3" localSheetId="1">'Аналитика отчета 2 КВ'!#REF!</definedName>
    <definedName name="V_тп_20_5" localSheetId="1">'Аналитика отчета 2 КВ'!#REF!</definedName>
    <definedName name="V_тп_20_6" localSheetId="1">'Аналитика отчета 2 КВ'!#REF!</definedName>
    <definedName name="V_тп_20_7" localSheetId="1">'Аналитика отчета 2 КВ'!#REF!</definedName>
    <definedName name="V_тп_20_8" localSheetId="1">'Аналитика отчета 2 КВ'!#REF!</definedName>
    <definedName name="V_тп_20_9" localSheetId="1">'Аналитика отчета 2 КВ'!#REF!</definedName>
    <definedName name="V_тп_21_10" localSheetId="1">'Аналитика отчета 2 КВ'!#REF!</definedName>
    <definedName name="V_тп_21_11" localSheetId="1">'Аналитика отчета 2 КВ'!#REF!</definedName>
    <definedName name="V_тп_21_3" localSheetId="1">'Аналитика отчета 2 КВ'!#REF!</definedName>
    <definedName name="V_тп_21_5" localSheetId="1">'Аналитика отчета 2 КВ'!#REF!</definedName>
    <definedName name="V_тп_21_6" localSheetId="1">'Аналитика отчета 2 КВ'!#REF!</definedName>
    <definedName name="V_тп_21_7" localSheetId="1">'Аналитика отчета 2 КВ'!#REF!</definedName>
    <definedName name="V_тп_21_8" localSheetId="1">'Аналитика отчета 2 КВ'!#REF!</definedName>
    <definedName name="V_тп_21_9" localSheetId="1">'Аналитика отчета 2 КВ'!#REF!</definedName>
    <definedName name="V_тп_22_10" localSheetId="1">'Аналитика отчета 2 КВ'!#REF!</definedName>
    <definedName name="V_тп_22_11" localSheetId="1">'Аналитика отчета 2 КВ'!#REF!</definedName>
    <definedName name="V_тп_22_3" localSheetId="1">'Аналитика отчета 2 КВ'!#REF!</definedName>
    <definedName name="V_тп_22_5" localSheetId="1">'Аналитика отчета 2 КВ'!#REF!</definedName>
    <definedName name="V_тп_22_6" localSheetId="1">'Аналитика отчета 2 КВ'!#REF!</definedName>
    <definedName name="V_тп_22_7" localSheetId="1">'Аналитика отчета 2 КВ'!#REF!</definedName>
    <definedName name="V_тп_22_8" localSheetId="1">'Аналитика отчета 2 КВ'!#REF!</definedName>
    <definedName name="V_тп_22_9" localSheetId="1">'Аналитика отчета 2 КВ'!#REF!</definedName>
    <definedName name="V_тп_23_10" localSheetId="1">'Аналитика отчета 2 КВ'!$F$10</definedName>
    <definedName name="V_тп_23_11" localSheetId="1">'Аналитика отчета 2 КВ'!$G$10</definedName>
    <definedName name="V_тп_23_3" localSheetId="1">'Аналитика отчета 2 КВ'!$B$10</definedName>
    <definedName name="V_тп_23_4" localSheetId="1">'Аналитика отчета 2 КВ'!#REF!</definedName>
    <definedName name="V_тп_23_5" localSheetId="1">'Аналитика отчета 2 КВ'!$C$10</definedName>
    <definedName name="V_тп_23_6" localSheetId="1">'Аналитика отчета 2 КВ'!$D$10</definedName>
    <definedName name="V_тп_23_7" localSheetId="1">'Аналитика отчета 2 КВ'!#REF!</definedName>
    <definedName name="V_тп_23_8" localSheetId="1">'Аналитика отчета 2 КВ'!$E$10</definedName>
    <definedName name="V_тп_23_9" localSheetId="1">'Аналитика отчета 2 КВ'!#REF!</definedName>
    <definedName name="V_тп_24_10" localSheetId="1">'Аналитика отчета 2 КВ'!#REF!</definedName>
    <definedName name="V_тп_24_11" localSheetId="1">'Аналитика отчета 2 КВ'!#REF!</definedName>
    <definedName name="V_тп_24_3" localSheetId="1">'Аналитика отчета 2 КВ'!#REF!</definedName>
    <definedName name="V_тп_24_5" localSheetId="1">'Аналитика отчета 2 КВ'!#REF!</definedName>
    <definedName name="V_тп_24_6" localSheetId="1">'Аналитика отчета 2 КВ'!#REF!</definedName>
    <definedName name="V_тп_24_7" localSheetId="1">'Аналитика отчета 2 КВ'!#REF!</definedName>
    <definedName name="V_тп_24_8" localSheetId="1">'Аналитика отчета 2 КВ'!#REF!</definedName>
    <definedName name="V_тп_24_9" localSheetId="1">'Аналитика отчета 2 КВ'!#REF!</definedName>
    <definedName name="V_тп_25_10" localSheetId="1">'Аналитика отчета 2 КВ'!#REF!</definedName>
    <definedName name="V_тп_25_11" localSheetId="1">'Аналитика отчета 2 КВ'!#REF!</definedName>
    <definedName name="V_тп_25_3" localSheetId="1">'Аналитика отчета 2 КВ'!#REF!</definedName>
    <definedName name="V_тп_25_5" localSheetId="1">'Аналитика отчета 2 КВ'!#REF!</definedName>
    <definedName name="V_тп_25_6" localSheetId="1">'Аналитика отчета 2 КВ'!#REF!</definedName>
    <definedName name="V_тп_25_7" localSheetId="1">'Аналитика отчета 2 КВ'!#REF!</definedName>
    <definedName name="V_тп_25_8" localSheetId="1">'Аналитика отчета 2 КВ'!#REF!</definedName>
    <definedName name="V_тп_25_9" localSheetId="1">'Аналитика отчета 2 КВ'!#REF!</definedName>
    <definedName name="V_тп_26_10" localSheetId="1">'Аналитика отчета 2 КВ'!#REF!</definedName>
    <definedName name="V_тп_26_11" localSheetId="1">'Аналитика отчета 2 КВ'!#REF!</definedName>
    <definedName name="V_тп_26_3" localSheetId="1">'Аналитика отчета 2 КВ'!#REF!</definedName>
    <definedName name="V_тп_26_5" localSheetId="1">'Аналитика отчета 2 КВ'!#REF!</definedName>
    <definedName name="V_тп_26_6" localSheetId="1">'Аналитика отчета 2 КВ'!#REF!</definedName>
    <definedName name="V_тп_26_7" localSheetId="1">'Аналитика отчета 2 КВ'!#REF!</definedName>
    <definedName name="V_тп_26_8" localSheetId="1">'Аналитика отчета 2 КВ'!#REF!</definedName>
    <definedName name="V_тп_26_9" localSheetId="1">'Аналитика отчета 2 КВ'!#REF!</definedName>
    <definedName name="V_тп_27_10" localSheetId="1">'Аналитика отчета 2 КВ'!#REF!</definedName>
    <definedName name="V_тп_27_11" localSheetId="1">'Аналитика отчета 2 КВ'!#REF!</definedName>
    <definedName name="V_тп_27_3" localSheetId="1">'Аналитика отчета 2 КВ'!#REF!</definedName>
    <definedName name="V_тп_27_5" localSheetId="1">'Аналитика отчета 2 КВ'!#REF!</definedName>
    <definedName name="V_тп_27_6" localSheetId="1">'Аналитика отчета 2 КВ'!#REF!</definedName>
    <definedName name="V_тп_27_7" localSheetId="1">'Аналитика отчета 2 КВ'!#REF!</definedName>
    <definedName name="V_тп_27_8" localSheetId="1">'Аналитика отчета 2 КВ'!#REF!</definedName>
    <definedName name="V_тп_27_9" localSheetId="1">'Аналитика отчета 2 КВ'!#REF!</definedName>
    <definedName name="V_тп_28_10" localSheetId="1">'Аналитика отчета 2 КВ'!#REF!</definedName>
    <definedName name="V_тп_28_11" localSheetId="1">'Аналитика отчета 2 КВ'!#REF!</definedName>
    <definedName name="V_тп_28_3" localSheetId="1">'Аналитика отчета 2 КВ'!#REF!</definedName>
    <definedName name="V_тп_28_4" localSheetId="1">'Аналитика отчета 2 КВ'!#REF!</definedName>
    <definedName name="V_тп_28_5" localSheetId="1">'Аналитика отчета 2 КВ'!#REF!</definedName>
    <definedName name="V_тп_28_6" localSheetId="1">'Аналитика отчета 2 КВ'!#REF!</definedName>
    <definedName name="V_тп_28_7" localSheetId="1">'Аналитика отчета 2 КВ'!#REF!</definedName>
    <definedName name="V_тп_28_8" localSheetId="1">'Аналитика отчета 2 КВ'!#REF!</definedName>
    <definedName name="V_тп_28_9" localSheetId="1">'Аналитика отчета 2 КВ'!#REF!</definedName>
    <definedName name="V_тп_29_10" localSheetId="1">'Аналитика отчета 2 КВ'!#REF!</definedName>
    <definedName name="V_тп_29_11" localSheetId="1">'Аналитика отчета 2 КВ'!#REF!</definedName>
    <definedName name="V_тп_29_3" localSheetId="1">'Аналитика отчета 2 КВ'!#REF!</definedName>
    <definedName name="V_тп_29_5" localSheetId="1">'Аналитика отчета 2 КВ'!#REF!</definedName>
    <definedName name="V_тп_29_6" localSheetId="1">'Аналитика отчета 2 КВ'!#REF!</definedName>
    <definedName name="V_тп_29_7" localSheetId="1">'Аналитика отчета 2 КВ'!#REF!</definedName>
    <definedName name="V_тп_29_8" localSheetId="1">'Аналитика отчета 2 КВ'!#REF!</definedName>
    <definedName name="V_тп_29_9" localSheetId="1">'Аналитика отчета 2 КВ'!#REF!</definedName>
    <definedName name="V_тп_3_10" localSheetId="1">'Аналитика отчета 2 КВ'!#REF!</definedName>
    <definedName name="V_тп_3_11" localSheetId="1">'Аналитика отчета 2 КВ'!#REF!</definedName>
    <definedName name="V_тп_3_3" localSheetId="1">'Аналитика отчета 2 КВ'!#REF!</definedName>
    <definedName name="V_тп_3_5" localSheetId="1">'Аналитика отчета 2 КВ'!#REF!</definedName>
    <definedName name="V_тп_3_6" localSheetId="1">'Аналитика отчета 2 КВ'!#REF!</definedName>
    <definedName name="V_тп_3_7" localSheetId="1">'Аналитика отчета 2 КВ'!#REF!</definedName>
    <definedName name="V_тп_3_8" localSheetId="1">'Аналитика отчета 2 КВ'!#REF!</definedName>
    <definedName name="V_тп_3_9" localSheetId="1">'Аналитика отчета 2 КВ'!#REF!</definedName>
    <definedName name="V_тп_30_10" localSheetId="1">'Аналитика отчета 2 КВ'!$F$12</definedName>
    <definedName name="V_тп_30_11" localSheetId="1">'Аналитика отчета 2 КВ'!$G$12</definedName>
    <definedName name="V_тп_30_3" localSheetId="1">'Аналитика отчета 2 КВ'!$B$12</definedName>
    <definedName name="V_тп_30_5" localSheetId="1">'Аналитика отчета 2 КВ'!$C$12</definedName>
    <definedName name="V_тп_30_6" localSheetId="1">'Аналитика отчета 2 КВ'!$D$12</definedName>
    <definedName name="V_тп_30_7" localSheetId="1">'Аналитика отчета 2 КВ'!#REF!</definedName>
    <definedName name="V_тп_30_8" localSheetId="1">'Аналитика отчета 2 КВ'!$E$12</definedName>
    <definedName name="V_тп_30_9" localSheetId="1">'Аналитика отчета 2 КВ'!#REF!</definedName>
    <definedName name="V_тп_31_10" localSheetId="1">'Аналитика отчета 2 КВ'!$F$13</definedName>
    <definedName name="V_тп_31_11" localSheetId="1">'Аналитика отчета 2 КВ'!$G$13</definedName>
    <definedName name="V_тп_31_3" localSheetId="1">'Аналитика отчета 2 КВ'!$B$13</definedName>
    <definedName name="V_тп_31_4" localSheetId="1">'Аналитика отчета 2 КВ'!#REF!</definedName>
    <definedName name="V_тп_31_5" localSheetId="1">'Аналитика отчета 2 КВ'!$C$13</definedName>
    <definedName name="V_тп_31_6" localSheetId="1">'Аналитика отчета 2 КВ'!$D$13</definedName>
    <definedName name="V_тп_31_7" localSheetId="1">'Аналитика отчета 2 КВ'!#REF!</definedName>
    <definedName name="V_тп_31_8" localSheetId="1">'Аналитика отчета 2 КВ'!$E$13</definedName>
    <definedName name="V_тп_31_9" localSheetId="1">'Аналитика отчета 2 КВ'!#REF!</definedName>
    <definedName name="V_тп_32_10" localSheetId="1">'Аналитика отчета 2 КВ'!$F$14</definedName>
    <definedName name="V_тп_32_11" localSheetId="1">'Аналитика отчета 2 КВ'!$G$14</definedName>
    <definedName name="V_тп_32_3" localSheetId="1">'Аналитика отчета 2 КВ'!$B$14</definedName>
    <definedName name="V_тп_32_4" localSheetId="1">'Аналитика отчета 2 КВ'!#REF!</definedName>
    <definedName name="V_тп_32_5" localSheetId="1">'Аналитика отчета 2 КВ'!$C$14</definedName>
    <definedName name="V_тп_32_6" localSheetId="1">'Аналитика отчета 2 КВ'!$D$14</definedName>
    <definedName name="V_тп_32_7" localSheetId="1">'Аналитика отчета 2 КВ'!#REF!</definedName>
    <definedName name="V_тп_32_8" localSheetId="1">'Аналитика отчета 2 КВ'!$E$14</definedName>
    <definedName name="V_тп_32_9" localSheetId="1">'Аналитика отчета 2 КВ'!#REF!</definedName>
    <definedName name="V_тп_33_10" localSheetId="1">'Аналитика отчета 2 КВ'!#REF!</definedName>
    <definedName name="V_тп_33_11" localSheetId="1">'Аналитика отчета 2 КВ'!#REF!</definedName>
    <definedName name="V_тп_33_3" localSheetId="1">'Аналитика отчета 2 КВ'!#REF!</definedName>
    <definedName name="V_тп_33_4" localSheetId="1">'Аналитика отчета 2 КВ'!#REF!</definedName>
    <definedName name="V_тп_33_5" localSheetId="1">'Аналитика отчета 2 КВ'!#REF!</definedName>
    <definedName name="V_тп_33_6" localSheetId="1">'Аналитика отчета 2 КВ'!#REF!</definedName>
    <definedName name="V_тп_33_7" localSheetId="1">'Аналитика отчета 2 КВ'!#REF!</definedName>
    <definedName name="V_тп_33_8" localSheetId="1">'Аналитика отчета 2 КВ'!#REF!</definedName>
    <definedName name="V_тп_33_9" localSheetId="1">'Аналитика отчета 2 КВ'!#REF!</definedName>
    <definedName name="V_тп_4_10" localSheetId="1">'Аналитика отчета 2 КВ'!#REF!</definedName>
    <definedName name="V_тп_4_11" localSheetId="1">'Аналитика отчета 2 КВ'!#REF!</definedName>
    <definedName name="V_тп_4_3" localSheetId="1">'Аналитика отчета 2 КВ'!#REF!</definedName>
    <definedName name="V_тп_4_4" localSheetId="1">'Аналитика отчета 2 КВ'!#REF!</definedName>
    <definedName name="V_тп_4_5" localSheetId="1">'Аналитика отчета 2 КВ'!#REF!</definedName>
    <definedName name="V_тп_4_6" localSheetId="1">'Аналитика отчета 2 КВ'!#REF!</definedName>
    <definedName name="V_тп_4_7" localSheetId="1">'Аналитика отчета 2 КВ'!#REF!</definedName>
    <definedName name="V_тп_4_8" localSheetId="1">'Аналитика отчета 2 КВ'!#REF!</definedName>
    <definedName name="V_тп_4_9" localSheetId="1">'Аналитика отчета 2 КВ'!#REF!</definedName>
    <definedName name="V_тп_5_10" localSheetId="1">'Аналитика отчета 2 КВ'!#REF!</definedName>
    <definedName name="V_тп_5_11" localSheetId="1">'Аналитика отчета 2 КВ'!#REF!</definedName>
    <definedName name="V_тп_5_8" localSheetId="1">'Аналитика отчета 2 КВ'!#REF!</definedName>
    <definedName name="V_тп_5_9" localSheetId="1">'Аналитика отчета 2 КВ'!#REF!</definedName>
    <definedName name="V_тп_6_10" localSheetId="1">'Аналитика отчета 2 КВ'!#REF!</definedName>
    <definedName name="V_тп_6_11" localSheetId="1">'Аналитика отчета 2 КВ'!#REF!</definedName>
    <definedName name="V_тп_6_3" localSheetId="1">'Аналитика отчета 2 КВ'!#REF!</definedName>
    <definedName name="V_тп_6_5" localSheetId="1">'Аналитика отчета 2 КВ'!#REF!</definedName>
    <definedName name="V_тп_6_6" localSheetId="1">'Аналитика отчета 2 КВ'!#REF!</definedName>
    <definedName name="V_тп_6_7" localSheetId="1">'Аналитика отчета 2 КВ'!#REF!</definedName>
    <definedName name="V_тп_6_8" localSheetId="1">'Аналитика отчета 2 КВ'!#REF!</definedName>
    <definedName name="V_тп_6_9" localSheetId="1">'Аналитика отчета 2 КВ'!#REF!</definedName>
    <definedName name="V_тп_7_10" localSheetId="1">'Аналитика отчета 2 КВ'!#REF!</definedName>
    <definedName name="V_тп_7_11" localSheetId="1">'Аналитика отчета 2 КВ'!#REF!</definedName>
    <definedName name="V_тп_7_3" localSheetId="1">'Аналитика отчета 2 КВ'!#REF!</definedName>
    <definedName name="V_тп_7_5" localSheetId="1">'Аналитика отчета 2 КВ'!#REF!</definedName>
    <definedName name="V_тп_7_6" localSheetId="1">'Аналитика отчета 2 КВ'!#REF!</definedName>
    <definedName name="V_тп_7_7" localSheetId="1">'Аналитика отчета 2 КВ'!#REF!</definedName>
    <definedName name="V_тп_7_8" localSheetId="1">'Аналитика отчета 2 КВ'!#REF!</definedName>
    <definedName name="V_тп_7_9" localSheetId="1">'Аналитика отчета 2 КВ'!#REF!</definedName>
    <definedName name="V_тп_8_10" localSheetId="1">'Аналитика отчета 2 КВ'!#REF!</definedName>
    <definedName name="V_тп_8_11" localSheetId="1">'Аналитика отчета 2 КВ'!#REF!</definedName>
    <definedName name="V_тп_8_3" localSheetId="1">'Аналитика отчета 2 КВ'!#REF!</definedName>
    <definedName name="V_тп_8_5" localSheetId="1">'Аналитика отчета 2 КВ'!#REF!</definedName>
    <definedName name="V_тп_8_6" localSheetId="1">'Аналитика отчета 2 КВ'!#REF!</definedName>
    <definedName name="V_тп_8_7" localSheetId="1">'Аналитика отчета 2 КВ'!#REF!</definedName>
    <definedName name="V_тп_8_8" localSheetId="1">'Аналитика отчета 2 КВ'!#REF!</definedName>
    <definedName name="V_тп_8_9" localSheetId="1">'Аналитика отчета 2 КВ'!#REF!</definedName>
    <definedName name="_xlnm.Print_Titles" localSheetId="2">'3 мес 2025'!$A:$B</definedName>
    <definedName name="_xlnm.Print_Titles" localSheetId="3">'5 мес 2025'!$A:$B</definedName>
    <definedName name="_xlnm.Print_Titles" localSheetId="1">'Аналитика отчета 2 КВ'!$A:$A</definedName>
    <definedName name="_xlnm.Print_Area" localSheetId="1">'Аналитика отчета 2 КВ'!$A$1:$T$22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T22" i="3"/>
  <c r="T19" i="3"/>
  <c r="T16" i="3"/>
  <c r="T13" i="3"/>
  <c r="T10" i="3"/>
  <c r="T7" i="3"/>
  <c r="Q7" i="3"/>
  <c r="P19" i="3"/>
  <c r="O19" i="3"/>
  <c r="R18" i="3"/>
  <c r="R19" i="3" s="1"/>
  <c r="Q18" i="3"/>
  <c r="R17" i="3"/>
  <c r="Q17" i="3"/>
  <c r="N16" i="3"/>
  <c r="M16" i="3"/>
  <c r="L16" i="3"/>
  <c r="K16" i="3"/>
  <c r="J16" i="3"/>
  <c r="I16" i="3"/>
  <c r="H16" i="3"/>
  <c r="G16" i="3"/>
  <c r="D16" i="3"/>
  <c r="C16" i="3"/>
  <c r="R15" i="3"/>
  <c r="R16" i="3" s="1"/>
  <c r="Q15" i="3"/>
  <c r="Q16" i="3" s="1"/>
  <c r="R14" i="3"/>
  <c r="Q14" i="3"/>
  <c r="N13" i="3"/>
  <c r="M13" i="3"/>
  <c r="J13" i="3"/>
  <c r="I13" i="3"/>
  <c r="R12" i="3"/>
  <c r="Q12" i="3"/>
  <c r="Q13" i="3" s="1"/>
  <c r="R11" i="3"/>
  <c r="Q11" i="3"/>
  <c r="N10" i="3"/>
  <c r="M10" i="3"/>
  <c r="J10" i="3"/>
  <c r="I10" i="3"/>
  <c r="H10" i="3"/>
  <c r="G10" i="3"/>
  <c r="D10" i="3"/>
  <c r="C10" i="3"/>
  <c r="R9" i="3"/>
  <c r="Q9" i="3"/>
  <c r="R8" i="3"/>
  <c r="Q8" i="3"/>
  <c r="N7" i="3"/>
  <c r="M7" i="3"/>
  <c r="L7" i="3"/>
  <c r="K7" i="3"/>
  <c r="J7" i="3"/>
  <c r="H7" i="3"/>
  <c r="G7" i="3"/>
  <c r="F7" i="3"/>
  <c r="E7" i="3"/>
  <c r="D7" i="3"/>
  <c r="C7" i="3"/>
  <c r="R6" i="3"/>
  <c r="R7" i="3" s="1"/>
  <c r="Q6" i="3"/>
  <c r="R5" i="3"/>
  <c r="Q5" i="3"/>
  <c r="P19" i="2"/>
  <c r="O19" i="2"/>
  <c r="R18" i="2"/>
  <c r="R19" i="2" s="1"/>
  <c r="Q18" i="2"/>
  <c r="Q19" i="2" s="1"/>
  <c r="R17" i="2"/>
  <c r="Q17" i="2"/>
  <c r="N16" i="2"/>
  <c r="M16" i="2"/>
  <c r="J16" i="2"/>
  <c r="I16" i="2"/>
  <c r="H16" i="2"/>
  <c r="G16" i="2"/>
  <c r="R15" i="2"/>
  <c r="Q15" i="2"/>
  <c r="R14" i="2"/>
  <c r="R16" i="2" s="1"/>
  <c r="Q14" i="2"/>
  <c r="N13" i="2"/>
  <c r="M13" i="2"/>
  <c r="J13" i="2"/>
  <c r="I13" i="2"/>
  <c r="R12" i="2"/>
  <c r="Q12" i="2"/>
  <c r="R11" i="2"/>
  <c r="Q11" i="2"/>
  <c r="N10" i="2"/>
  <c r="M10" i="2"/>
  <c r="J10" i="2"/>
  <c r="I10" i="2"/>
  <c r="H10" i="2"/>
  <c r="G10" i="2"/>
  <c r="D10" i="2"/>
  <c r="C10" i="2"/>
  <c r="R9" i="2"/>
  <c r="Q9" i="2"/>
  <c r="R8" i="2"/>
  <c r="Q8" i="2"/>
  <c r="N7" i="2"/>
  <c r="M7" i="2"/>
  <c r="J7" i="2"/>
  <c r="I7" i="2"/>
  <c r="H7" i="2"/>
  <c r="G7" i="2"/>
  <c r="F7" i="2"/>
  <c r="E7" i="2"/>
  <c r="D7" i="2"/>
  <c r="C7" i="2"/>
  <c r="R6" i="2"/>
  <c r="R7" i="2" s="1"/>
  <c r="Q6" i="2"/>
  <c r="R5" i="2"/>
  <c r="Q5" i="2"/>
  <c r="Q19" i="3" l="1"/>
  <c r="Q13" i="2"/>
  <c r="Q16" i="2"/>
  <c r="Q7" i="2"/>
  <c r="R10" i="2"/>
  <c r="Q10" i="3"/>
  <c r="R13" i="3"/>
  <c r="Q10" i="2"/>
  <c r="R10" i="3"/>
  <c r="R13" i="2"/>
  <c r="B22" i="1" l="1"/>
  <c r="M19" i="1"/>
  <c r="O18" i="1"/>
  <c r="R18" i="1"/>
  <c r="H18" i="1"/>
  <c r="J18" i="1"/>
  <c r="K18" i="1"/>
  <c r="M18" i="1"/>
  <c r="H19" i="1"/>
  <c r="I19" i="1"/>
  <c r="J19" i="1"/>
  <c r="K19" i="1"/>
  <c r="L19" i="1"/>
  <c r="H20" i="1"/>
  <c r="I20" i="1"/>
  <c r="J20" i="1"/>
  <c r="K20" i="1"/>
  <c r="L20" i="1"/>
  <c r="M20" i="1"/>
  <c r="H21" i="1"/>
  <c r="I21" i="1"/>
  <c r="J21" i="1"/>
  <c r="K21" i="1"/>
  <c r="L21" i="1"/>
  <c r="M21" i="1"/>
  <c r="H22" i="1"/>
  <c r="N22" i="1" s="1"/>
  <c r="I22" i="1"/>
  <c r="J22" i="1"/>
  <c r="K22" i="1"/>
  <c r="L22" i="1"/>
  <c r="M22" i="1"/>
  <c r="I17" i="1"/>
  <c r="J17" i="1"/>
  <c r="K17" i="1"/>
  <c r="L17" i="1"/>
  <c r="M17" i="1"/>
  <c r="H17" i="1"/>
  <c r="K10" i="1"/>
  <c r="H10" i="1"/>
  <c r="B17" i="1" s="1"/>
  <c r="B18" i="1" l="1"/>
  <c r="N18" i="1" s="1"/>
  <c r="D18" i="1"/>
  <c r="P18" i="1" s="1"/>
  <c r="E18" i="1"/>
  <c r="Q18" i="1" s="1"/>
  <c r="G18" i="1"/>
  <c r="S18" i="1" s="1"/>
  <c r="B19" i="1"/>
  <c r="N19" i="1" s="1"/>
  <c r="C19" i="1"/>
  <c r="O19" i="1" s="1"/>
  <c r="D19" i="1"/>
  <c r="P19" i="1" s="1"/>
  <c r="E19" i="1"/>
  <c r="Q19" i="1" s="1"/>
  <c r="F19" i="1"/>
  <c r="R19" i="1" s="1"/>
  <c r="G19" i="1"/>
  <c r="S19" i="1" s="1"/>
  <c r="B20" i="1"/>
  <c r="N20" i="1" s="1"/>
  <c r="C20" i="1"/>
  <c r="O20" i="1" s="1"/>
  <c r="D20" i="1"/>
  <c r="P20" i="1" s="1"/>
  <c r="E20" i="1"/>
  <c r="Q20" i="1" s="1"/>
  <c r="F20" i="1"/>
  <c r="R20" i="1" s="1"/>
  <c r="G20" i="1"/>
  <c r="S20" i="1" s="1"/>
  <c r="B21" i="1"/>
  <c r="N21" i="1" s="1"/>
  <c r="C21" i="1"/>
  <c r="O21" i="1" s="1"/>
  <c r="D21" i="1"/>
  <c r="P21" i="1" s="1"/>
  <c r="E21" i="1"/>
  <c r="Q21" i="1" s="1"/>
  <c r="F21" i="1"/>
  <c r="R21" i="1" s="1"/>
  <c r="G21" i="1"/>
  <c r="S21" i="1" s="1"/>
  <c r="C22" i="1"/>
  <c r="O22" i="1" s="1"/>
  <c r="D22" i="1"/>
  <c r="P22" i="1" s="1"/>
  <c r="E22" i="1"/>
  <c r="Q22" i="1" s="1"/>
  <c r="F22" i="1"/>
  <c r="R22" i="1" s="1"/>
  <c r="G22" i="1"/>
  <c r="S22" i="1" s="1"/>
  <c r="G17" i="1"/>
  <c r="S17" i="1" s="1"/>
  <c r="C17" i="1"/>
  <c r="O17" i="1" s="1"/>
  <c r="D17" i="1"/>
  <c r="P17" i="1" s="1"/>
  <c r="E17" i="1"/>
  <c r="Q17" i="1" s="1"/>
  <c r="F17" i="1"/>
  <c r="R17" i="1" s="1"/>
  <c r="N17" i="1"/>
</calcChain>
</file>

<file path=xl/sharedStrings.xml><?xml version="1.0" encoding="utf-8"?>
<sst xmlns="http://schemas.openxmlformats.org/spreadsheetml/2006/main" count="207" uniqueCount="64">
  <si>
    <t>Сведения о реализации территориальной программы обязательного медицинского страхования</t>
  </si>
  <si>
    <t>Субъект  РФ:  РОССИЙСКАЯ ФЕДЕРАЦИЯ</t>
  </si>
  <si>
    <t>Условия предоставления медицинской помощи</t>
  </si>
  <si>
    <t>План на год по территориальной программе обязательного медицинского страхования, по решению Комиссии по разработке территориальной программы обязательного медицинского страхования</t>
  </si>
  <si>
    <t>Объем медицинской помощи (вызов, посещения, обращения, случаи)</t>
  </si>
  <si>
    <t>Финансовое обеспечение, тыс.рублей</t>
  </si>
  <si>
    <t>Всего: 
3=7+8</t>
  </si>
  <si>
    <t>Всего:
10=14+15</t>
  </si>
  <si>
    <t>Всего: 
29=33+34</t>
  </si>
  <si>
    <t>Всего:
36=40+41</t>
  </si>
  <si>
    <t>Всего: 
3=5+6</t>
  </si>
  <si>
    <t>на территории страхования</t>
  </si>
  <si>
    <t>за пределами территории страхования</t>
  </si>
  <si>
    <t>Всего:
8=10+11</t>
  </si>
  <si>
    <t>1</t>
  </si>
  <si>
    <t>ПЭТ-КТ при онкологических заболеваниях</t>
  </si>
  <si>
    <t>ОФЭКТ/КТ</t>
  </si>
  <si>
    <t>нарастающим итогом с начала года</t>
  </si>
  <si>
    <t>План</t>
  </si>
  <si>
    <t>Субъект  РФ:  Ленинградская область</t>
  </si>
  <si>
    <t>стентирование для больных с инфарктом миокарда (4.2)</t>
  </si>
  <si>
    <t>имплантация частотно-адаптированного кардиостимулятора взрослым (4.3)</t>
  </si>
  <si>
    <t>эндоваскулярная деструкция дополнительных путей и аритмогенных зон сердца (4.4)</t>
  </si>
  <si>
    <t>стентирование или эндартерэктомия (4.5)</t>
  </si>
  <si>
    <t>Процент исполнения за январь-март 2025 плана 3х месяцев</t>
  </si>
  <si>
    <t>в том числе</t>
  </si>
  <si>
    <t>Процент исполнения за январь-март 2025 плана 5ти месяцев</t>
  </si>
  <si>
    <t>Динамика исполнения за январь-март 2025 плана 5ти месяцев</t>
  </si>
  <si>
    <r>
      <rPr>
        <b/>
        <sz val="14"/>
        <color theme="1"/>
        <rFont val="Times New Roman"/>
        <family val="1"/>
        <charset val="204"/>
      </rPr>
      <t>План на год</t>
    </r>
    <r>
      <rPr>
        <sz val="14"/>
        <color theme="1"/>
        <rFont val="Times New Roman"/>
        <family val="1"/>
        <charset val="204"/>
      </rPr>
      <t xml:space="preserve"> по ТП ОМС, по решению Комиссии №7 от 03.06.2025 по разработке ТПОМС</t>
    </r>
  </si>
  <si>
    <r>
      <rPr>
        <b/>
        <sz val="14"/>
        <color theme="1"/>
        <rFont val="Times New Roman"/>
        <family val="1"/>
        <charset val="204"/>
      </rPr>
      <t>Принято к оплате</t>
    </r>
    <r>
      <rPr>
        <sz val="14"/>
        <color theme="1"/>
        <rFont val="Times New Roman"/>
        <family val="1"/>
        <charset val="204"/>
      </rPr>
      <t xml:space="preserve"> МП, оказанной лицам, застрахованным по ОМС, с учетом проведения медико-экономического контроля нарастающим итогом с начала года </t>
    </r>
    <r>
      <rPr>
        <b/>
        <sz val="14"/>
        <color theme="1"/>
        <rFont val="Times New Roman"/>
        <family val="1"/>
        <charset val="204"/>
      </rPr>
      <t>(ЯНВАРЬ-МАРТ 2025)</t>
    </r>
  </si>
  <si>
    <r>
      <rPr>
        <b/>
        <sz val="14"/>
        <color theme="1"/>
        <rFont val="Times New Roman"/>
        <family val="1"/>
        <charset val="204"/>
      </rPr>
      <t>Принято к оплате</t>
    </r>
    <r>
      <rPr>
        <sz val="14"/>
        <color theme="1"/>
        <rFont val="Times New Roman"/>
        <family val="1"/>
        <charset val="204"/>
      </rPr>
      <t xml:space="preserve"> МП, оказанной лицам, застрахованным по ОМС, с учетом проведения медико-экономического контроля нарастающим итогом с начала года </t>
    </r>
    <r>
      <rPr>
        <b/>
        <sz val="14"/>
        <color theme="1"/>
        <rFont val="Times New Roman"/>
        <family val="1"/>
        <charset val="204"/>
      </rPr>
      <t>(ЯНВАРЬ-МАЙ 2025)</t>
    </r>
  </si>
  <si>
    <t>Критическая точка процента исполнения</t>
  </si>
  <si>
    <t>Плановые и фактические показатели по объемам оказания и финансирования медицинской помощи за 3 месяца 2025 года</t>
  </si>
  <si>
    <t xml:space="preserve">Вид МП </t>
  </si>
  <si>
    <t>470078</t>
  </si>
  <si>
    <t>470417</t>
  </si>
  <si>
    <t>Всего ЛО в ЛО</t>
  </si>
  <si>
    <t>ГБУЗ ЛО "ГАТЧИНСКАЯ КМБ"</t>
  </si>
  <si>
    <t>ГБУЗ ЛО "ТИХВИНСКАЯ МБ"</t>
  </si>
  <si>
    <t>ГБУЗ ЛО "ВСЕВОЛОЖСКАЯ КМБ"</t>
  </si>
  <si>
    <t>СПБ ГБУЗ "ГОРОДСКАЯ БОЛЬНИЦА №40"</t>
  </si>
  <si>
    <t>ООО "ММЦ ВТ"</t>
  </si>
  <si>
    <t>ГБУЗ ЛОКБ</t>
  </si>
  <si>
    <t>ООО "ЛДЦ МИБС"</t>
  </si>
  <si>
    <t>Объем</t>
  </si>
  <si>
    <t>Сумма</t>
  </si>
  <si>
    <t>4.2 стентирование для больных с инфарктом миокарда медицинскими организациями</t>
  </si>
  <si>
    <t>факт</t>
  </si>
  <si>
    <t>% исполнения плана 3 мес. 2025 г.</t>
  </si>
  <si>
    <t>4.3 Имплантация частотно-адаптированного кардиостимулятора взрослым медицинскими организациями</t>
  </si>
  <si>
    <t>4.4. Эндоваскулярная деструкция дополнительных проводящих путей и аритмогенных зон сердца</t>
  </si>
  <si>
    <t>4.5 стентирование/эндартерэктомия</t>
  </si>
  <si>
    <t>ПЭТ-КТ</t>
  </si>
  <si>
    <t>% испол. плана 5 мес. 2025 г.</t>
  </si>
  <si>
    <t>Плановые и фактические показатели по объемам оказания и финансирования медицинской помощи за 5 месяцев 2025 года</t>
  </si>
  <si>
    <t>Вид МП</t>
  </si>
  <si>
    <t>Динамика % исполнения 5мес.по отношению к 3мес.2025</t>
  </si>
  <si>
    <t xml:space="preserve">Информация Территориального фонда ОМС Ленинградской области в рамках исполнения пунктов 4.6 и 4.7 Протокола заседания Оперативного штаба Министерства здравоохранения Российской федерации от 22.05.2025 № 03/13-8/258, в том числе по вопросу исполнения объемов медицинской помощи и проведенных мероприятий за 1 квартал 2025г. и 5 месяцев 2025г. по ПЭТ-КТ, ОФЭКТ/КТ и сердечно-сосудистой хирургии по группам 4.2,4.3,4.4,4.5 ПГГ. </t>
  </si>
  <si>
    <t>Докладчик: 
заместитель начальника отдела 
ПМП ТПОМС Департамента организации ОМС ТФОМС ЛО
Шакурова Ольга Юрьевна</t>
  </si>
  <si>
    <t xml:space="preserve">Направлены письма в страховые медицинские организации о предоставлении результатов экспертных мероприятий по ПЭТ-КТ, ОФЭКТ/КТ и сердечно-сосудистой хирургии по группам 4.2,4.3,4.4,4.5 ПГГ.
</t>
  </si>
  <si>
    <t>Проведены мероприятия:</t>
  </si>
  <si>
    <t>ТФОМС ЛО направлено Письмо от 25.06.2025 №01-05/4792 в Комитет по здравоохранению Ленинградской области с отчетом «Сведения о реализации территориальной программы обязательного медицинского страхования» и его анализом.  КЗ ЛО проведены ВКС с главными врачами медицинских организаций (далее будет проводиться ежемесячно) по осуществлению контроля за обоснованностью назначения КТ, МРТ в соответствии с Распоряжением КЗ ЛО.
ТФОМС ЛО направлено Письмо в КЗ ЛО о необходимости проведения медицинскими организациями ежемесячного анализа исполнения объемов оказания медицинской помощи в декомпозиции по строкам ТПОМС, по результатам которого медицинским организациям необходимо проводить мероприятия в целях сбалансированного исполнения показателей по объемам и стоимости ТПОМС</t>
  </si>
  <si>
    <t xml:space="preserve">ТФОМС ЛО проведено совещание с медицинскими организациями  по вопросам исполнения нормативов ТПОМС ЛО.
</t>
  </si>
  <si>
    <t>ТФОМС ЛО направлен анализ исполнения ТПОМС ЛО за 5 месяцев 2025г. для рассмотрения на Координационном Совете по ЗПЗ в 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</si>
</sst>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"/>
    <numFmt numFmtId="165" formatCode="#,##0.00000"/>
    <numFmt numFmtId="166" formatCode="#,##0.0"/>
  </numFmts>
  <fonts count="23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color theme="4" tint="-0.249977111117893"/>
      <name val="Times New Roman"/>
      <family val="1"/>
      <charset val="204"/>
    </font>
    <font>
      <b/>
      <sz val="22"/>
      <color theme="8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0" xfId="0" applyFont="1" applyFill="1"/>
    <xf numFmtId="165" fontId="4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9" fontId="4" fillId="0" borderId="1" xfId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166" fontId="4" fillId="0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Fill="1" applyBorder="1" applyAlignment="1">
      <alignment horizontal="right" vertical="center" wrapText="1"/>
    </xf>
    <xf numFmtId="166" fontId="4" fillId="0" borderId="15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9" fontId="4" fillId="0" borderId="12" xfId="1" applyFont="1" applyFill="1" applyBorder="1" applyAlignment="1">
      <alignment horizontal="right" vertical="center" wrapText="1"/>
    </xf>
    <xf numFmtId="9" fontId="4" fillId="0" borderId="14" xfId="1" applyFont="1" applyFill="1" applyBorder="1" applyAlignment="1">
      <alignment horizontal="right" vertical="center" wrapText="1"/>
    </xf>
    <xf numFmtId="9" fontId="4" fillId="0" borderId="15" xfId="1" applyFont="1" applyFill="1" applyBorder="1" applyAlignment="1">
      <alignment horizontal="right" vertical="center" wrapText="1"/>
    </xf>
    <xf numFmtId="9" fontId="4" fillId="3" borderId="1" xfId="1" applyFont="1" applyFill="1" applyBorder="1" applyAlignment="1">
      <alignment horizontal="right" vertical="center" wrapText="1"/>
    </xf>
    <xf numFmtId="9" fontId="4" fillId="3" borderId="12" xfId="1" applyFont="1" applyFill="1" applyBorder="1" applyAlignment="1">
      <alignment horizontal="right" vertical="center" wrapText="1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6" fillId="0" borderId="14" xfId="2" applyFont="1" applyFill="1" applyBorder="1" applyAlignment="1">
      <alignment horizontal="center" vertical="center" wrapText="1"/>
    </xf>
    <xf numFmtId="3" fontId="6" fillId="0" borderId="14" xfId="2" applyNumberFormat="1" applyFont="1" applyFill="1" applyBorder="1" applyAlignment="1">
      <alignment horizontal="center" vertical="center" wrapText="1"/>
    </xf>
    <xf numFmtId="3" fontId="9" fillId="0" borderId="14" xfId="2" applyNumberFormat="1" applyFont="1" applyFill="1" applyBorder="1" applyAlignment="1">
      <alignment horizontal="center" vertical="center" wrapText="1"/>
    </xf>
    <xf numFmtId="3" fontId="9" fillId="0" borderId="15" xfId="2" applyNumberFormat="1" applyFont="1" applyFill="1" applyBorder="1" applyAlignment="1">
      <alignment horizontal="center" vertical="center" wrapText="1"/>
    </xf>
    <xf numFmtId="3" fontId="9" fillId="0" borderId="26" xfId="2" applyNumberFormat="1" applyFont="1" applyFill="1" applyBorder="1" applyAlignment="1">
      <alignment horizontal="center" vertical="center" wrapText="1"/>
    </xf>
    <xf numFmtId="0" fontId="15" fillId="0" borderId="0" xfId="2" applyFont="1" applyFill="1" applyAlignment="1">
      <alignment vertical="center"/>
    </xf>
    <xf numFmtId="0" fontId="6" fillId="0" borderId="9" xfId="2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horizontal="center" vertical="center" wrapText="1"/>
    </xf>
    <xf numFmtId="3" fontId="9" fillId="0" borderId="9" xfId="2" applyNumberFormat="1" applyFont="1" applyFill="1" applyBorder="1" applyAlignment="1">
      <alignment horizontal="center" vertical="center" wrapText="1"/>
    </xf>
    <xf numFmtId="3" fontId="9" fillId="0" borderId="10" xfId="2" applyNumberFormat="1" applyFont="1" applyFill="1" applyBorder="1" applyAlignment="1">
      <alignment horizontal="center" vertical="center" wrapText="1"/>
    </xf>
    <xf numFmtId="3" fontId="9" fillId="0" borderId="27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9" fillId="0" borderId="12" xfId="2" applyNumberFormat="1" applyFont="1" applyFill="1" applyBorder="1" applyAlignment="1">
      <alignment horizontal="center" vertical="center" wrapText="1"/>
    </xf>
    <xf numFmtId="3" fontId="9" fillId="0" borderId="28" xfId="2" applyNumberFormat="1" applyFont="1" applyFill="1" applyBorder="1" applyAlignment="1">
      <alignment horizontal="center" vertical="center" wrapText="1"/>
    </xf>
    <xf numFmtId="9" fontId="6" fillId="0" borderId="14" xfId="5" applyFont="1" applyFill="1" applyBorder="1" applyAlignment="1">
      <alignment horizontal="center" vertical="center" wrapText="1"/>
    </xf>
    <xf numFmtId="9" fontId="9" fillId="0" borderId="14" xfId="5" applyFont="1" applyFill="1" applyBorder="1" applyAlignment="1">
      <alignment horizontal="center" vertical="center" wrapText="1"/>
    </xf>
    <xf numFmtId="9" fontId="9" fillId="3" borderId="14" xfId="5" applyFont="1" applyFill="1" applyBorder="1" applyAlignment="1">
      <alignment horizontal="center" vertical="center" wrapText="1"/>
    </xf>
    <xf numFmtId="9" fontId="9" fillId="0" borderId="15" xfId="5" applyFont="1" applyFill="1" applyBorder="1" applyAlignment="1">
      <alignment horizontal="center" vertical="center" wrapText="1"/>
    </xf>
    <xf numFmtId="9" fontId="9" fillId="0" borderId="26" xfId="5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3" fontId="7" fillId="0" borderId="4" xfId="2" applyNumberFormat="1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center" vertical="center" wrapText="1"/>
    </xf>
    <xf numFmtId="3" fontId="17" fillId="0" borderId="29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2" xfId="2" applyNumberFormat="1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9" fontId="7" fillId="0" borderId="14" xfId="5" applyFont="1" applyFill="1" applyBorder="1" applyAlignment="1">
      <alignment horizontal="center" vertical="center" wrapText="1"/>
    </xf>
    <xf numFmtId="9" fontId="17" fillId="0" borderId="14" xfId="5" applyFont="1" applyFill="1" applyBorder="1" applyAlignment="1">
      <alignment horizontal="center" vertical="center" wrapText="1"/>
    </xf>
    <xf numFmtId="9" fontId="17" fillId="0" borderId="15" xfId="5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3" fontId="7" fillId="0" borderId="9" xfId="2" applyNumberFormat="1" applyFont="1" applyFill="1" applyBorder="1" applyAlignment="1">
      <alignment horizontal="center" vertical="center" wrapText="1"/>
    </xf>
    <xf numFmtId="3" fontId="17" fillId="0" borderId="9" xfId="2" applyNumberFormat="1" applyFont="1" applyFill="1" applyBorder="1" applyAlignment="1">
      <alignment horizontal="center" vertical="center" wrapText="1"/>
    </xf>
    <xf numFmtId="3" fontId="17" fillId="0" borderId="10" xfId="2" applyNumberFormat="1" applyFont="1" applyFill="1" applyBorder="1" applyAlignment="1">
      <alignment horizontal="center" vertical="center" wrapText="1"/>
    </xf>
    <xf numFmtId="9" fontId="17" fillId="3" borderId="14" xfId="5" applyFont="1" applyFill="1" applyBorder="1" applyAlignment="1">
      <alignment horizontal="center" vertical="center" wrapText="1"/>
    </xf>
    <xf numFmtId="9" fontId="5" fillId="3" borderId="1" xfId="1" applyFont="1" applyFill="1" applyBorder="1" applyAlignment="1">
      <alignment horizontal="right" vertical="center" wrapText="1"/>
    </xf>
    <xf numFmtId="9" fontId="5" fillId="0" borderId="1" xfId="1" applyFont="1" applyFill="1" applyBorder="1" applyAlignment="1">
      <alignment horizontal="right" vertical="center" wrapText="1"/>
    </xf>
    <xf numFmtId="9" fontId="5" fillId="0" borderId="14" xfId="1" applyFont="1" applyFill="1" applyBorder="1" applyAlignment="1">
      <alignment horizontal="right" vertical="center" wrapText="1"/>
    </xf>
    <xf numFmtId="9" fontId="5" fillId="3" borderId="12" xfId="1" applyFont="1" applyFill="1" applyBorder="1" applyAlignment="1">
      <alignment horizontal="right" vertical="center" wrapText="1"/>
    </xf>
    <xf numFmtId="9" fontId="5" fillId="3" borderId="15" xfId="1" applyFont="1" applyFill="1" applyBorder="1" applyAlignment="1">
      <alignment horizontal="right" vertical="center" wrapText="1"/>
    </xf>
    <xf numFmtId="9" fontId="5" fillId="3" borderId="14" xfId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2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3" fontId="5" fillId="2" borderId="17" xfId="0" applyNumberFormat="1" applyFont="1" applyFill="1" applyBorder="1" applyAlignment="1">
      <alignment horizontal="center" wrapText="1"/>
    </xf>
    <xf numFmtId="3" fontId="5" fillId="2" borderId="7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11" fillId="0" borderId="20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49" fontId="11" fillId="0" borderId="5" xfId="3" applyNumberFormat="1" applyFont="1" applyFill="1" applyBorder="1" applyAlignment="1" applyProtection="1">
      <alignment horizontal="center" vertical="center"/>
    </xf>
    <xf numFmtId="49" fontId="11" fillId="0" borderId="17" xfId="3" applyNumberFormat="1" applyFont="1" applyFill="1" applyBorder="1" applyAlignment="1" applyProtection="1">
      <alignment horizontal="center" vertical="center"/>
    </xf>
    <xf numFmtId="0" fontId="13" fillId="0" borderId="21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24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6" fillId="0" borderId="23" xfId="4" applyFont="1" applyFill="1" applyBorder="1" applyAlignment="1">
      <alignment horizontal="center" vertical="center" wrapText="1"/>
    </xf>
    <xf numFmtId="0" fontId="6" fillId="0" borderId="25" xfId="4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center" vertical="center" wrapText="1"/>
    </xf>
    <xf numFmtId="0" fontId="16" fillId="0" borderId="22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6" fillId="0" borderId="24" xfId="2" applyFont="1" applyFill="1" applyBorder="1" applyAlignment="1">
      <alignment horizontal="center" vertical="center" wrapText="1"/>
    </xf>
    <xf numFmtId="0" fontId="7" fillId="0" borderId="20" xfId="4" applyFont="1" applyFill="1" applyBorder="1" applyAlignment="1">
      <alignment horizontal="center" vertical="center" wrapText="1"/>
    </xf>
    <xf numFmtId="0" fontId="7" fillId="0" borderId="23" xfId="4" applyFont="1" applyFill="1" applyBorder="1" applyAlignment="1">
      <alignment horizontal="center" vertical="center" wrapText="1"/>
    </xf>
    <xf numFmtId="0" fontId="7" fillId="0" borderId="25" xfId="4" applyFont="1" applyFill="1" applyBorder="1" applyAlignment="1">
      <alignment horizontal="center" vertical="center" wrapText="1"/>
    </xf>
  </cellXfs>
  <cellStyles count="7">
    <cellStyle name="Гиперссылка 2" xfId="6"/>
    <cellStyle name="Обычный" xfId="0" builtinId="0"/>
    <cellStyle name="Обычный 11" xfId="4"/>
    <cellStyle name="Обычный 2" xfId="2"/>
    <cellStyle name="Обычный 3_Приложение к строке 10 Уведомл.(мощность) 2" xfId="3"/>
    <cellStyle name="Процентный" xfId="1" builtinId="5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95250</xdr:rowOff>
    </xdr:from>
    <xdr:to>
      <xdr:col>0</xdr:col>
      <xdr:colOff>914400</xdr:colOff>
      <xdr:row>3</xdr:row>
      <xdr:rowOff>579882</xdr:rowOff>
    </xdr:to>
    <xdr:sp macro="" textlink="">
      <xdr:nvSpPr>
        <xdr:cNvPr id="2" name="Стрелка вправо 1"/>
        <xdr:cNvSpPr/>
      </xdr:nvSpPr>
      <xdr:spPr>
        <a:xfrm>
          <a:off x="0" y="828675"/>
          <a:ext cx="914400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19050</xdr:colOff>
      <xdr:row>4</xdr:row>
      <xdr:rowOff>518205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0"/>
          <a:ext cx="561975" cy="5182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933450</xdr:colOff>
      <xdr:row>5</xdr:row>
      <xdr:rowOff>484632</xdr:rowOff>
    </xdr:to>
    <xdr:sp macro="" textlink="">
      <xdr:nvSpPr>
        <xdr:cNvPr id="6" name="Стрелка вправо 5"/>
        <xdr:cNvSpPr/>
      </xdr:nvSpPr>
      <xdr:spPr>
        <a:xfrm>
          <a:off x="0" y="3819525"/>
          <a:ext cx="933450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933450</xdr:colOff>
      <xdr:row>6</xdr:row>
      <xdr:rowOff>484632</xdr:rowOff>
    </xdr:to>
    <xdr:sp macro="" textlink="">
      <xdr:nvSpPr>
        <xdr:cNvPr id="8" name="Стрелка вправо 7"/>
        <xdr:cNvSpPr/>
      </xdr:nvSpPr>
      <xdr:spPr>
        <a:xfrm>
          <a:off x="0" y="4591050"/>
          <a:ext cx="933450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&#1057;&#1077;&#1082;&#1090;&#1086;&#1088;%20&#1087;&#1083;&#1072;&#1085;&#1080;&#1088;&#1086;&#1074;&#1072;&#1085;&#1080;&#1103;%20&#1080;%20&#1084;&#1086;&#1085;&#1080;&#1090;&#1086;&#1088;&#1080;&#1085;&#1075;&#1072;/&#1058;&#1055;%20&#1043;&#1043;%20&#1054;&#1052;&#1057;%20&#1051;&#1054;%202025/&#1052;&#1040;&#1058;&#1056;&#1048;&#1062;&#1067;%20&#1080;%20&#1057;&#1042;&#1054;&#1044;&#1067;%202025/10%20&#1052;&#1072;&#1090;&#1088;&#1080;&#1094;&#1072;%20&#1044;&#1057;%202025_2025_02_10_&#1082;&#1086;&#1088;&#1088;_f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&#1057;&#1077;&#1082;&#1090;&#1086;&#1088;%20&#1087;&#1083;&#1072;&#1085;&#1080;&#1088;&#1086;&#1074;&#1072;&#1085;&#1080;&#1103;%20&#1080;%20&#1084;&#1086;&#1085;&#1080;&#1090;&#1086;&#1088;&#1080;&#1085;&#1075;&#1072;/&#1058;&#1055;%20&#1043;&#1043;%20&#1054;&#1052;&#1057;%20&#1051;&#1054;%202025/&#1052;&#1040;&#1058;&#1056;&#1048;&#1062;&#1067;%20&#1080;%20&#1057;&#1042;&#1054;&#1044;&#1067;%202025/9%20&#1052;&#1072;&#1090;&#1088;&#1080;&#1094;&#1072;%20&#1050;&#1057;%202025-&#1052;&#1042;_2025_02_10_&#1082;&#1086;&#1088;&#1088;_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иссия №19"/>
      <sheetName val="Комиссия №2 от 31.01.25"/>
      <sheetName val="Prof"/>
      <sheetName val="Комиссия №2 от 31.01.25_corr"/>
      <sheetName val="Комиссия №2 от 31.01.25_corr_зн"/>
      <sheetName val="Прил_объемы"/>
      <sheetName val="Комиссия №2 от 31.01.25_corr_ok"/>
      <sheetName val="Прил_объемы_ПН_СЛ"/>
      <sheetName val="Прил_фин_ПН_СЛ"/>
      <sheetName val="Прил_фин"/>
      <sheetName val="Прил_фин_ПН_СЛ_old"/>
    </sheetNames>
    <sheetDataSet>
      <sheetData sheetId="0"/>
      <sheetData sheetId="1"/>
      <sheetData sheetId="2">
        <row r="1">
          <cell r="A1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B1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C1">
            <v>136</v>
          </cell>
        </row>
        <row r="2">
          <cell r="A2" t="str">
            <v>акушерству и гинекологии (искусственному прерыванию беременности)</v>
          </cell>
          <cell r="B2" t="str">
            <v>акушерству и гинекологии (искусственному прерыванию беременности)</v>
          </cell>
          <cell r="C2">
            <v>184</v>
          </cell>
        </row>
        <row r="3">
          <cell r="A3" t="str">
            <v>акушерству и гинекологии (использованию вспомогательных репродуктивных технологий)</v>
          </cell>
          <cell r="B3" t="str">
            <v>акушерству и гинекологии (использованию вспомогательных репродуктивных технологий)</v>
          </cell>
          <cell r="C3">
            <v>137</v>
          </cell>
        </row>
        <row r="4">
          <cell r="A4" t="str">
            <v>гастроэнтерологии</v>
          </cell>
          <cell r="B4" t="str">
            <v>гастроэнтерологии</v>
          </cell>
          <cell r="C4">
            <v>11</v>
          </cell>
        </row>
        <row r="5">
          <cell r="A5" t="str">
            <v>гематология</v>
          </cell>
          <cell r="B5" t="str">
            <v>гематологии (ksg 19)</v>
          </cell>
          <cell r="C5">
            <v>12</v>
          </cell>
        </row>
        <row r="6">
          <cell r="A6">
            <v>0</v>
          </cell>
          <cell r="B6" t="str">
            <v>гематологии (без ksg 19)</v>
          </cell>
          <cell r="C6">
            <v>12.1</v>
          </cell>
        </row>
        <row r="7">
          <cell r="A7" t="str">
            <v>дерматовенерологии</v>
          </cell>
          <cell r="B7" t="str">
            <v>дерматовенерологии</v>
          </cell>
          <cell r="C7">
            <v>16</v>
          </cell>
        </row>
        <row r="8">
          <cell r="A8" t="str">
            <v>детская кардиология</v>
          </cell>
          <cell r="B8" t="str">
            <v>детской кардиологии</v>
          </cell>
          <cell r="C8">
            <v>17</v>
          </cell>
        </row>
        <row r="9">
          <cell r="A9" t="str">
            <v>детская урология-андрология</v>
          </cell>
          <cell r="B9" t="str">
            <v>детской урологии-андрологии</v>
          </cell>
          <cell r="C9">
            <v>19</v>
          </cell>
        </row>
        <row r="10">
          <cell r="A10" t="str">
            <v>детской хирургии</v>
          </cell>
          <cell r="B10" t="str">
            <v>детской хирургии</v>
          </cell>
          <cell r="C10">
            <v>20</v>
          </cell>
        </row>
        <row r="11">
          <cell r="A11" t="str">
            <v>детская онкология</v>
          </cell>
          <cell r="B11">
            <v>0</v>
          </cell>
          <cell r="C11">
            <v>0</v>
          </cell>
        </row>
        <row r="12">
          <cell r="A12" t="str">
            <v>детской эндокринологии</v>
          </cell>
          <cell r="B12" t="str">
            <v>детской эндокринологии</v>
          </cell>
          <cell r="C12">
            <v>21</v>
          </cell>
        </row>
        <row r="13">
          <cell r="A13" t="str">
            <v>инфекционным болезням</v>
          </cell>
          <cell r="B13" t="str">
            <v>инфекционным болезням</v>
          </cell>
          <cell r="C13">
            <v>28</v>
          </cell>
        </row>
        <row r="14">
          <cell r="A14">
            <v>0</v>
          </cell>
          <cell r="B14" t="str">
            <v>инфекционным болезням (ХГС)</v>
          </cell>
          <cell r="C14">
            <v>28.2</v>
          </cell>
        </row>
        <row r="15">
          <cell r="A15" t="str">
            <v>кардиологии</v>
          </cell>
          <cell r="B15" t="str">
            <v>кардиологии</v>
          </cell>
          <cell r="C15">
            <v>29</v>
          </cell>
        </row>
        <row r="16">
          <cell r="A16" t="str">
            <v>колопроктология</v>
          </cell>
          <cell r="B16" t="str">
            <v>колопроктологии</v>
          </cell>
          <cell r="C16">
            <v>30</v>
          </cell>
        </row>
        <row r="17">
          <cell r="A17" t="str">
            <v>Медицинская реабилитация</v>
          </cell>
          <cell r="B17" t="str">
            <v>медицинской реабилитации</v>
          </cell>
          <cell r="C17">
            <v>158</v>
          </cell>
        </row>
        <row r="18">
          <cell r="A18" t="str">
            <v>неврологии</v>
          </cell>
          <cell r="B18" t="str">
            <v>неврологии</v>
          </cell>
          <cell r="C18">
            <v>53</v>
          </cell>
        </row>
        <row r="19">
          <cell r="A19" t="str">
            <v>нейрохирургии</v>
          </cell>
          <cell r="B19" t="str">
            <v>нейрохирургии</v>
          </cell>
          <cell r="C19">
            <v>54</v>
          </cell>
        </row>
        <row r="20">
          <cell r="A20" t="str">
            <v>нефрологии</v>
          </cell>
          <cell r="B20">
            <v>0</v>
          </cell>
          <cell r="C20">
            <v>0</v>
          </cell>
        </row>
        <row r="21">
          <cell r="A21" t="str">
            <v>Общая врачебная практика (семейная медицина)</v>
          </cell>
          <cell r="B21" t="str">
            <v>общей врачебной практике (семейной медицине)</v>
          </cell>
          <cell r="C21">
            <v>57</v>
          </cell>
        </row>
        <row r="22">
          <cell r="A22" t="str">
            <v>онкология</v>
          </cell>
          <cell r="B22" t="str">
            <v>онкологии</v>
          </cell>
          <cell r="C22">
            <v>60</v>
          </cell>
        </row>
        <row r="23">
          <cell r="A23">
            <v>0</v>
          </cell>
          <cell r="B23" t="str">
            <v>онкологии (без ksg 19)</v>
          </cell>
          <cell r="C23">
            <v>60.1</v>
          </cell>
        </row>
        <row r="24">
          <cell r="A24" t="str">
            <v>оториноларингологии (за исключением кохлеарной имплантации)</v>
          </cell>
          <cell r="B24" t="str">
            <v>оториноларингологии (за исключением кохлеарной имплантации)</v>
          </cell>
          <cell r="C24">
            <v>162</v>
          </cell>
        </row>
        <row r="25">
          <cell r="A25" t="str">
            <v>офтальмологии</v>
          </cell>
          <cell r="B25" t="str">
            <v>офтальмологии</v>
          </cell>
          <cell r="C25">
            <v>65</v>
          </cell>
        </row>
        <row r="26">
          <cell r="A26" t="str">
            <v>педиатрии</v>
          </cell>
          <cell r="B26" t="str">
            <v>педиатрии</v>
          </cell>
          <cell r="C26">
            <v>68</v>
          </cell>
        </row>
        <row r="27">
          <cell r="A27" t="str">
            <v>пульмонологии</v>
          </cell>
          <cell r="B27" t="str">
            <v>пульмонологии</v>
          </cell>
          <cell r="C27">
            <v>75</v>
          </cell>
        </row>
        <row r="28">
          <cell r="A28" t="str">
            <v>радиологии</v>
          </cell>
          <cell r="B28">
            <v>0</v>
          </cell>
          <cell r="C28">
            <v>0</v>
          </cell>
        </row>
        <row r="29">
          <cell r="A29" t="str">
            <v>радиотерапии</v>
          </cell>
          <cell r="B29" t="str">
            <v>радиотерапии</v>
          </cell>
          <cell r="C29">
            <v>166</v>
          </cell>
        </row>
        <row r="30">
          <cell r="A30" t="str">
            <v>ревматологии</v>
          </cell>
          <cell r="B30">
            <v>0</v>
          </cell>
          <cell r="C30">
            <v>0</v>
          </cell>
        </row>
        <row r="31">
          <cell r="A31" t="str">
            <v>сердечно-сосудистой хирургии</v>
          </cell>
          <cell r="B31" t="str">
            <v>сердечно-сосудистой хирургии (базовая)</v>
          </cell>
          <cell r="C31">
            <v>81</v>
          </cell>
        </row>
        <row r="32">
          <cell r="A32" t="str">
            <v>терапии</v>
          </cell>
          <cell r="B32" t="str">
            <v>терапии</v>
          </cell>
          <cell r="C32">
            <v>97</v>
          </cell>
        </row>
        <row r="33">
          <cell r="A33" t="str">
            <v>травматологии и ортопедии</v>
          </cell>
          <cell r="B33" t="str">
            <v>травматологии и ортопедии</v>
          </cell>
          <cell r="C33">
            <v>100</v>
          </cell>
        </row>
        <row r="34">
          <cell r="A34" t="str">
            <v>урологии</v>
          </cell>
          <cell r="B34" t="str">
            <v>урологии</v>
          </cell>
          <cell r="C34">
            <v>108</v>
          </cell>
        </row>
        <row r="35">
          <cell r="A35" t="str">
            <v>хирургии</v>
          </cell>
          <cell r="B35" t="str">
            <v>хирургии</v>
          </cell>
          <cell r="C35">
            <v>112</v>
          </cell>
        </row>
        <row r="36">
          <cell r="A36" t="str">
            <v>эндокринология</v>
          </cell>
          <cell r="B36" t="str">
            <v>эндокринологии</v>
          </cell>
          <cell r="C36">
            <v>122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иссия №19 от 28.12.24"/>
      <sheetName val="Комиссия №2 от 31.01"/>
      <sheetName val="Итог Комиссия №2"/>
      <sheetName val="Комиссия №2 от .01.25"/>
      <sheetName val="Prof"/>
      <sheetName val="Комиссия №2 от .01.25_corr"/>
      <sheetName val="Комиссия №2 от .01.25_corr_знач"/>
      <sheetName val="Прил_фин_КС"/>
    </sheetNames>
    <sheetDataSet>
      <sheetData sheetId="0"/>
      <sheetData sheetId="1"/>
      <sheetData sheetId="2"/>
      <sheetData sheetId="3"/>
      <sheetData sheetId="4">
        <row r="1">
          <cell r="A1" t="str">
            <v>Акушерское дело</v>
          </cell>
          <cell r="B1" t="str">
            <v>акушерскому делу</v>
          </cell>
          <cell r="C1">
            <v>3</v>
          </cell>
        </row>
        <row r="2">
          <cell r="A2" t="str">
            <v>Акушерство и гинекология (за исключением использования вспомогательных репродуктивных технологий и искусственного прерывания беременности)</v>
          </cell>
          <cell r="B2" t="str">
            <v>акушерству и гинекологии (за исключением использования вспомогательных репродуктивных технологий и искусственного прерывания беременности)</v>
          </cell>
          <cell r="C2">
            <v>136</v>
          </cell>
        </row>
        <row r="3">
          <cell r="A3" t="str">
            <v>Акушерство и гинекология (искусственное прерывание беременности)</v>
          </cell>
          <cell r="B3" t="str">
            <v>акушерству и гинекологии (искусственному прерыванию беременности)</v>
          </cell>
          <cell r="C3">
            <v>184</v>
          </cell>
        </row>
        <row r="4">
          <cell r="A4" t="str">
            <v>Аллергология и иммунология</v>
          </cell>
          <cell r="B4">
            <v>0</v>
          </cell>
          <cell r="C4">
            <v>0</v>
          </cell>
        </row>
        <row r="5">
          <cell r="A5" t="str">
            <v>Гастроэнтерология</v>
          </cell>
          <cell r="B5" t="str">
            <v>гастроэнтерологии</v>
          </cell>
          <cell r="C5">
            <v>11</v>
          </cell>
        </row>
        <row r="6">
          <cell r="A6" t="str">
            <v>Гематология</v>
          </cell>
          <cell r="B6" t="str">
            <v>гематологии (ksg 19)</v>
          </cell>
          <cell r="C6">
            <v>12</v>
          </cell>
        </row>
        <row r="7">
          <cell r="A7">
            <v>0</v>
          </cell>
          <cell r="B7" t="str">
            <v>гематологии (без ksg 19)</v>
          </cell>
          <cell r="C7">
            <v>12.1</v>
          </cell>
        </row>
        <row r="8">
          <cell r="A8" t="str">
            <v>Гериатрия</v>
          </cell>
          <cell r="B8" t="str">
            <v>гериатрии</v>
          </cell>
          <cell r="C8">
            <v>14</v>
          </cell>
        </row>
        <row r="9">
          <cell r="A9" t="str">
            <v>Дерматология</v>
          </cell>
          <cell r="B9" t="str">
            <v>дерматовенерологии</v>
          </cell>
          <cell r="C9">
            <v>16</v>
          </cell>
        </row>
        <row r="10">
          <cell r="A10" t="str">
            <v>Детская урология-андрология</v>
          </cell>
          <cell r="B10" t="str">
            <v>детской урологии-андрологии</v>
          </cell>
          <cell r="C10">
            <v>19</v>
          </cell>
        </row>
        <row r="11">
          <cell r="A11" t="str">
            <v>Детская хирургия</v>
          </cell>
          <cell r="B11" t="str">
            <v>детской хирургии</v>
          </cell>
          <cell r="C11">
            <v>20</v>
          </cell>
        </row>
        <row r="12">
          <cell r="A12" t="str">
            <v>Детская эндокринология</v>
          </cell>
          <cell r="B12" t="str">
            <v>детской эндокринологии</v>
          </cell>
          <cell r="C12">
            <v>21</v>
          </cell>
        </row>
        <row r="13">
          <cell r="A13" t="str">
            <v>Инфекционные болезни</v>
          </cell>
          <cell r="B13" t="str">
            <v>инфекционным болезням</v>
          </cell>
          <cell r="C13">
            <v>28</v>
          </cell>
        </row>
        <row r="14">
          <cell r="A14" t="str">
            <v>Инфекционные болезни</v>
          </cell>
          <cell r="B14" t="str">
            <v>инфекционным болезням  (COVID-19)</v>
          </cell>
          <cell r="C14">
            <v>28.1</v>
          </cell>
        </row>
        <row r="15">
          <cell r="A15" t="str">
            <v>Кардиология</v>
          </cell>
          <cell r="B15" t="str">
            <v>кардиологии</v>
          </cell>
          <cell r="C15">
            <v>29</v>
          </cell>
        </row>
        <row r="16">
          <cell r="A16" t="str">
            <v>Колопроктология</v>
          </cell>
          <cell r="B16" t="str">
            <v>колопроктологии</v>
          </cell>
          <cell r="C16">
            <v>30</v>
          </cell>
        </row>
        <row r="17">
          <cell r="A17" t="str">
            <v>Медицинская реабилитация</v>
          </cell>
          <cell r="B17" t="str">
            <v>медицинской реабилитации</v>
          </cell>
          <cell r="C17">
            <v>158</v>
          </cell>
        </row>
        <row r="18">
          <cell r="A18" t="str">
            <v>Неврология</v>
          </cell>
          <cell r="B18" t="str">
            <v>неврологии</v>
          </cell>
          <cell r="C18">
            <v>53</v>
          </cell>
        </row>
        <row r="19">
          <cell r="A19" t="str">
            <v>Нейрохирургия</v>
          </cell>
          <cell r="B19" t="str">
            <v>нейрохирургии</v>
          </cell>
          <cell r="C19">
            <v>54</v>
          </cell>
        </row>
        <row r="20">
          <cell r="A20" t="str">
            <v>Неонатология</v>
          </cell>
          <cell r="B20" t="str">
            <v>неонатологии</v>
          </cell>
          <cell r="C20">
            <v>55</v>
          </cell>
        </row>
        <row r="21">
          <cell r="A21" t="str">
            <v>Нефрология</v>
          </cell>
          <cell r="B21" t="str">
            <v>нефрологии</v>
          </cell>
          <cell r="C21">
            <v>56</v>
          </cell>
        </row>
        <row r="22">
          <cell r="A22" t="str">
            <v>Онкология</v>
          </cell>
          <cell r="B22" t="str">
            <v>онкологии</v>
          </cell>
          <cell r="C22">
            <v>60</v>
          </cell>
        </row>
        <row r="23">
          <cell r="A23" t="str">
            <v>Онкология</v>
          </cell>
          <cell r="B23" t="str">
            <v>онкологии (без ksg 19)</v>
          </cell>
          <cell r="C23">
            <v>60.1</v>
          </cell>
        </row>
        <row r="24">
          <cell r="A24" t="str">
            <v>Оториноларингология (за исключением кохлеарной имплантации)</v>
          </cell>
          <cell r="B24" t="str">
            <v>оториноларингологии (за исключением кохлеарной имплантации)</v>
          </cell>
          <cell r="C24">
            <v>162</v>
          </cell>
        </row>
        <row r="25">
          <cell r="A25" t="str">
            <v>Офтальмология</v>
          </cell>
          <cell r="B25" t="str">
            <v>офтальмологии</v>
          </cell>
          <cell r="C25">
            <v>65</v>
          </cell>
        </row>
        <row r="26">
          <cell r="A26" t="str">
            <v>Педиатрия</v>
          </cell>
          <cell r="B26" t="str">
            <v>педиатрии</v>
          </cell>
          <cell r="C26">
            <v>68</v>
          </cell>
        </row>
        <row r="27">
          <cell r="A27" t="str">
            <v>Пульмонология</v>
          </cell>
          <cell r="B27" t="str">
            <v>пульмонологии</v>
          </cell>
          <cell r="C27">
            <v>75</v>
          </cell>
        </row>
        <row r="28">
          <cell r="A28" t="str">
            <v>Радиология</v>
          </cell>
          <cell r="B28">
            <v>0</v>
          </cell>
          <cell r="C28">
            <v>0</v>
          </cell>
        </row>
        <row r="29">
          <cell r="A29" t="str">
            <v>Радиотерапии</v>
          </cell>
          <cell r="B29" t="str">
            <v>радиотерапии</v>
          </cell>
          <cell r="C29">
            <v>166</v>
          </cell>
        </row>
        <row r="30">
          <cell r="A30" t="str">
            <v>Радиотерапии</v>
          </cell>
          <cell r="B30" t="str">
            <v>радиотерапии (без ksg19)</v>
          </cell>
          <cell r="C30">
            <v>166.1</v>
          </cell>
        </row>
        <row r="31">
          <cell r="A31" t="str">
            <v>Ревматология</v>
          </cell>
          <cell r="B31" t="str">
            <v>ревматологии</v>
          </cell>
          <cell r="C31">
            <v>77</v>
          </cell>
        </row>
        <row r="32">
          <cell r="A32" t="str">
            <v>ССХ 42</v>
          </cell>
          <cell r="B32" t="str">
            <v>сердечно-сосудистой хирургии (4.2)</v>
          </cell>
          <cell r="C32">
            <v>81.099999999999994</v>
          </cell>
        </row>
        <row r="33">
          <cell r="A33" t="str">
            <v>ССХ 45</v>
          </cell>
          <cell r="B33" t="str">
            <v>сердечно-сосудистой хирургии (4.5)</v>
          </cell>
          <cell r="C33">
            <v>81.2</v>
          </cell>
        </row>
        <row r="34">
          <cell r="A34" t="str">
            <v>Сердечно-сосудистая хирургия</v>
          </cell>
          <cell r="B34" t="str">
            <v>сердечно-сосудистой хирургии (базовая)</v>
          </cell>
          <cell r="C34">
            <v>81</v>
          </cell>
        </row>
        <row r="35">
          <cell r="A35" t="str">
            <v>Терапия</v>
          </cell>
          <cell r="B35" t="str">
            <v>терапии</v>
          </cell>
          <cell r="C35">
            <v>97</v>
          </cell>
        </row>
        <row r="36">
          <cell r="A36" t="str">
            <v>Торакальная хирургия</v>
          </cell>
          <cell r="B36" t="str">
            <v>торакальной хирургии</v>
          </cell>
          <cell r="C36">
            <v>99</v>
          </cell>
        </row>
        <row r="37">
          <cell r="A37" t="str">
            <v>Травматология и ортопедия</v>
          </cell>
          <cell r="B37" t="str">
            <v>травматологии и ортопедии</v>
          </cell>
          <cell r="C37">
            <v>100</v>
          </cell>
        </row>
        <row r="38">
          <cell r="A38" t="str">
            <v>Урология</v>
          </cell>
          <cell r="B38" t="str">
            <v>урологии</v>
          </cell>
          <cell r="C38">
            <v>108</v>
          </cell>
        </row>
        <row r="39">
          <cell r="A39" t="str">
            <v>Хирургия</v>
          </cell>
          <cell r="B39" t="str">
            <v>хирургии</v>
          </cell>
          <cell r="C39">
            <v>112</v>
          </cell>
        </row>
        <row r="40">
          <cell r="A40" t="str">
            <v>Хирургия (комбустиология)</v>
          </cell>
          <cell r="B40" t="str">
            <v>хирургии (комбустиологии)</v>
          </cell>
          <cell r="C40">
            <v>114</v>
          </cell>
        </row>
        <row r="41">
          <cell r="A41" t="str">
            <v>Челюстно-лицевая хирургия</v>
          </cell>
          <cell r="B41" t="str">
            <v>челюстно-лицевой хирургии</v>
          </cell>
          <cell r="C41">
            <v>116</v>
          </cell>
        </row>
        <row r="42">
          <cell r="A42" t="str">
            <v>Эндокринология</v>
          </cell>
          <cell r="B42" t="str">
            <v>эндокринологии</v>
          </cell>
          <cell r="C42">
            <v>122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7"/>
  <sheetViews>
    <sheetView workbookViewId="0">
      <selection activeCell="H8" sqref="H8"/>
    </sheetView>
  </sheetViews>
  <sheetFormatPr defaultRowHeight="15" x14ac:dyDescent="0.25"/>
  <cols>
    <col min="4" max="4" width="160.140625" customWidth="1"/>
  </cols>
  <sheetData>
    <row r="5" spans="4:4" ht="276" x14ac:dyDescent="0.45">
      <c r="D5" s="73" t="s">
        <v>57</v>
      </c>
    </row>
    <row r="7" spans="4:4" ht="118.5" customHeight="1" x14ac:dyDescent="0.3">
      <c r="D7" s="72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6" tint="0.79998168889431442"/>
  </sheetPr>
  <dimension ref="A2:T22"/>
  <sheetViews>
    <sheetView showGridLines="0" zoomScale="80" zoomScaleNormal="80" zoomScaleSheetLayoutView="70" workbookViewId="0">
      <pane xSplit="1" ySplit="9" topLeftCell="B14" activePane="bottomRight" state="frozen"/>
      <selection activeCell="G16" sqref="G16"/>
      <selection pane="topRight" activeCell="G16" sqref="G16"/>
      <selection pane="bottomLeft" activeCell="G16" sqref="G16"/>
      <selection pane="bottomRight" activeCell="B27" sqref="B27"/>
    </sheetView>
  </sheetViews>
  <sheetFormatPr defaultColWidth="9.140625" defaultRowHeight="18.75" x14ac:dyDescent="0.3"/>
  <cols>
    <col min="1" max="1" width="57.7109375" style="1" customWidth="1"/>
    <col min="2" max="4" width="12.5703125" style="1" customWidth="1"/>
    <col min="5" max="7" width="16.140625" style="1" customWidth="1"/>
    <col min="8" max="13" width="14.42578125" style="1" customWidth="1"/>
    <col min="14" max="20" width="13.85546875" style="1" customWidth="1"/>
    <col min="21" max="16384" width="9.140625" style="1"/>
  </cols>
  <sheetData>
    <row r="2" spans="1:20" x14ac:dyDescent="0.3">
      <c r="A2" s="86" t="s">
        <v>0</v>
      </c>
      <c r="B2" s="86" t="s">
        <v>0</v>
      </c>
      <c r="C2" s="86" t="s">
        <v>0</v>
      </c>
      <c r="D2" s="86" t="s">
        <v>0</v>
      </c>
      <c r="E2" s="86" t="s">
        <v>0</v>
      </c>
      <c r="F2" s="86" t="s">
        <v>0</v>
      </c>
      <c r="G2" s="86" t="s">
        <v>0</v>
      </c>
      <c r="H2" s="7"/>
      <c r="I2" s="7"/>
      <c r="J2" s="7"/>
      <c r="K2" s="7"/>
      <c r="L2" s="7"/>
      <c r="M2" s="7"/>
      <c r="Q2" s="2"/>
      <c r="R2" s="2"/>
      <c r="S2" s="2"/>
      <c r="T2" s="2"/>
    </row>
    <row r="3" spans="1:20" x14ac:dyDescent="0.3">
      <c r="A3" s="86" t="s">
        <v>19</v>
      </c>
      <c r="B3" s="86" t="s">
        <v>1</v>
      </c>
      <c r="C3" s="86" t="s">
        <v>1</v>
      </c>
      <c r="D3" s="86" t="s">
        <v>1</v>
      </c>
      <c r="E3" s="86" t="s">
        <v>1</v>
      </c>
      <c r="F3" s="86" t="s">
        <v>1</v>
      </c>
      <c r="G3" s="86" t="s">
        <v>1</v>
      </c>
      <c r="H3" s="7"/>
      <c r="I3" s="7"/>
      <c r="J3" s="7"/>
      <c r="K3" s="7"/>
      <c r="L3" s="7"/>
      <c r="M3" s="7"/>
      <c r="Q3" s="2"/>
      <c r="R3" s="2"/>
      <c r="S3" s="2"/>
      <c r="T3" s="2"/>
    </row>
    <row r="4" spans="1:20" ht="19.5" thickBot="1" x14ac:dyDescent="0.35">
      <c r="A4" s="87"/>
      <c r="B4" s="87"/>
      <c r="C4" s="87"/>
      <c r="D4" s="87"/>
      <c r="E4" s="87"/>
      <c r="F4" s="87"/>
      <c r="G4" s="87"/>
      <c r="H4" s="7"/>
      <c r="I4" s="7"/>
      <c r="J4" s="7"/>
      <c r="K4" s="7"/>
      <c r="L4" s="7"/>
      <c r="M4" s="7"/>
      <c r="N4" s="88"/>
      <c r="O4" s="88"/>
      <c r="P4" s="88"/>
      <c r="Q4" s="88"/>
      <c r="R4" s="88"/>
      <c r="S4" s="88"/>
    </row>
    <row r="5" spans="1:20" ht="67.5" customHeight="1" x14ac:dyDescent="0.3">
      <c r="A5" s="89" t="s">
        <v>2</v>
      </c>
      <c r="B5" s="83" t="s">
        <v>28</v>
      </c>
      <c r="C5" s="83" t="s">
        <v>3</v>
      </c>
      <c r="D5" s="83" t="s">
        <v>3</v>
      </c>
      <c r="E5" s="83" t="s">
        <v>3</v>
      </c>
      <c r="F5" s="83" t="s">
        <v>3</v>
      </c>
      <c r="G5" s="83" t="s">
        <v>3</v>
      </c>
      <c r="H5" s="83" t="s">
        <v>29</v>
      </c>
      <c r="I5" s="83" t="s">
        <v>17</v>
      </c>
      <c r="J5" s="83" t="s">
        <v>17</v>
      </c>
      <c r="K5" s="83" t="s">
        <v>17</v>
      </c>
      <c r="L5" s="83" t="s">
        <v>17</v>
      </c>
      <c r="M5" s="83" t="s">
        <v>17</v>
      </c>
      <c r="N5" s="83" t="s">
        <v>30</v>
      </c>
      <c r="O5" s="83" t="s">
        <v>17</v>
      </c>
      <c r="P5" s="83" t="s">
        <v>17</v>
      </c>
      <c r="Q5" s="83" t="s">
        <v>17</v>
      </c>
      <c r="R5" s="83" t="s">
        <v>17</v>
      </c>
      <c r="S5" s="91" t="s">
        <v>17</v>
      </c>
      <c r="T5" s="84" t="s">
        <v>31</v>
      </c>
    </row>
    <row r="6" spans="1:20" ht="49.5" customHeight="1" x14ac:dyDescent="0.3">
      <c r="A6" s="90"/>
      <c r="B6" s="77" t="s">
        <v>4</v>
      </c>
      <c r="C6" s="77" t="s">
        <v>4</v>
      </c>
      <c r="D6" s="77" t="s">
        <v>4</v>
      </c>
      <c r="E6" s="77" t="s">
        <v>5</v>
      </c>
      <c r="F6" s="77" t="s">
        <v>5</v>
      </c>
      <c r="G6" s="77" t="s">
        <v>5</v>
      </c>
      <c r="H6" s="77" t="s">
        <v>4</v>
      </c>
      <c r="I6" s="77"/>
      <c r="J6" s="77"/>
      <c r="K6" s="77" t="s">
        <v>5</v>
      </c>
      <c r="L6" s="77" t="s">
        <v>5</v>
      </c>
      <c r="M6" s="77" t="s">
        <v>5</v>
      </c>
      <c r="N6" s="77" t="s">
        <v>4</v>
      </c>
      <c r="O6" s="77"/>
      <c r="P6" s="77"/>
      <c r="Q6" s="77" t="s">
        <v>5</v>
      </c>
      <c r="R6" s="77" t="s">
        <v>5</v>
      </c>
      <c r="S6" s="82" t="s">
        <v>5</v>
      </c>
      <c r="T6" s="85"/>
    </row>
    <row r="7" spans="1:20" ht="21" customHeight="1" x14ac:dyDescent="0.3">
      <c r="A7" s="90"/>
      <c r="B7" s="77" t="s">
        <v>6</v>
      </c>
      <c r="C7" s="77" t="s">
        <v>25</v>
      </c>
      <c r="D7" s="77"/>
      <c r="E7" s="77" t="s">
        <v>7</v>
      </c>
      <c r="F7" s="77" t="s">
        <v>25</v>
      </c>
      <c r="G7" s="77"/>
      <c r="H7" s="77" t="s">
        <v>8</v>
      </c>
      <c r="I7" s="77" t="s">
        <v>25</v>
      </c>
      <c r="J7" s="77"/>
      <c r="K7" s="77" t="s">
        <v>9</v>
      </c>
      <c r="L7" s="77" t="s">
        <v>25</v>
      </c>
      <c r="M7" s="77"/>
      <c r="N7" s="77" t="s">
        <v>8</v>
      </c>
      <c r="O7" s="77" t="s">
        <v>25</v>
      </c>
      <c r="P7" s="77"/>
      <c r="Q7" s="77" t="s">
        <v>9</v>
      </c>
      <c r="R7" s="77" t="s">
        <v>25</v>
      </c>
      <c r="S7" s="82"/>
    </row>
    <row r="8" spans="1:20" ht="131.25" x14ac:dyDescent="0.3">
      <c r="A8" s="90"/>
      <c r="B8" s="77" t="s">
        <v>10</v>
      </c>
      <c r="C8" s="3" t="s">
        <v>11</v>
      </c>
      <c r="D8" s="3" t="s">
        <v>12</v>
      </c>
      <c r="E8" s="77" t="s">
        <v>13</v>
      </c>
      <c r="F8" s="3" t="s">
        <v>11</v>
      </c>
      <c r="G8" s="3" t="s">
        <v>12</v>
      </c>
      <c r="H8" s="77"/>
      <c r="I8" s="3" t="s">
        <v>11</v>
      </c>
      <c r="J8" s="3" t="s">
        <v>12</v>
      </c>
      <c r="K8" s="77"/>
      <c r="L8" s="3" t="s">
        <v>11</v>
      </c>
      <c r="M8" s="3" t="s">
        <v>12</v>
      </c>
      <c r="N8" s="77"/>
      <c r="O8" s="3" t="s">
        <v>11</v>
      </c>
      <c r="P8" s="3" t="s">
        <v>12</v>
      </c>
      <c r="Q8" s="77"/>
      <c r="R8" s="3" t="s">
        <v>11</v>
      </c>
      <c r="S8" s="9" t="s">
        <v>12</v>
      </c>
      <c r="T8" s="9"/>
    </row>
    <row r="9" spans="1:20" x14ac:dyDescent="0.3">
      <c r="A9" s="10" t="s">
        <v>14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  <c r="S9" s="9">
        <v>19</v>
      </c>
      <c r="T9" s="9"/>
    </row>
    <row r="10" spans="1:20" x14ac:dyDescent="0.3">
      <c r="A10" s="11" t="s">
        <v>15</v>
      </c>
      <c r="B10" s="4">
        <v>3356</v>
      </c>
      <c r="C10" s="4">
        <v>2000</v>
      </c>
      <c r="D10" s="4">
        <v>1356</v>
      </c>
      <c r="E10" s="5">
        <v>118846.1</v>
      </c>
      <c r="F10" s="5">
        <v>70828.800000000003</v>
      </c>
      <c r="G10" s="5">
        <v>48017.3</v>
      </c>
      <c r="H10" s="4">
        <f>I10+J10</f>
        <v>397</v>
      </c>
      <c r="I10" s="4">
        <v>210</v>
      </c>
      <c r="J10" s="4">
        <v>187</v>
      </c>
      <c r="K10" s="5">
        <f>L10+M10</f>
        <v>13484.1</v>
      </c>
      <c r="L10" s="5">
        <v>7436.8</v>
      </c>
      <c r="M10" s="5">
        <v>6047.3</v>
      </c>
      <c r="N10" s="6">
        <v>605</v>
      </c>
      <c r="O10" s="6">
        <v>339</v>
      </c>
      <c r="P10" s="6">
        <v>266</v>
      </c>
      <c r="Q10" s="5">
        <v>20645.3</v>
      </c>
      <c r="R10" s="5">
        <v>12005.3</v>
      </c>
      <c r="S10" s="12">
        <v>8640</v>
      </c>
      <c r="T10" s="12"/>
    </row>
    <row r="11" spans="1:20" x14ac:dyDescent="0.3">
      <c r="A11" s="11" t="s">
        <v>16</v>
      </c>
      <c r="B11" s="4">
        <v>5824</v>
      </c>
      <c r="C11" s="4">
        <v>0</v>
      </c>
      <c r="D11" s="4">
        <v>5824</v>
      </c>
      <c r="E11" s="5">
        <v>28304.3</v>
      </c>
      <c r="F11" s="5">
        <v>0</v>
      </c>
      <c r="G11" s="5">
        <v>28304.3</v>
      </c>
      <c r="H11" s="4">
        <v>1</v>
      </c>
      <c r="I11" s="4">
        <v>0</v>
      </c>
      <c r="J11" s="4">
        <v>1</v>
      </c>
      <c r="K11" s="5">
        <v>12.1</v>
      </c>
      <c r="L11" s="5">
        <v>0</v>
      </c>
      <c r="M11" s="5">
        <v>12.1</v>
      </c>
      <c r="N11" s="6">
        <v>1</v>
      </c>
      <c r="O11" s="6">
        <v>0</v>
      </c>
      <c r="P11" s="6">
        <v>1</v>
      </c>
      <c r="Q11" s="5">
        <v>12.1</v>
      </c>
      <c r="R11" s="5">
        <v>0</v>
      </c>
      <c r="S11" s="12">
        <v>12.1</v>
      </c>
      <c r="T11" s="12"/>
    </row>
    <row r="12" spans="1:20" ht="37.5" x14ac:dyDescent="0.3">
      <c r="A12" s="11" t="s">
        <v>20</v>
      </c>
      <c r="B12" s="4">
        <v>3742</v>
      </c>
      <c r="C12" s="4">
        <v>3734</v>
      </c>
      <c r="D12" s="4">
        <v>8</v>
      </c>
      <c r="E12" s="5">
        <v>724977</v>
      </c>
      <c r="F12" s="5">
        <v>723424.7</v>
      </c>
      <c r="G12" s="5">
        <v>1552.3</v>
      </c>
      <c r="H12" s="4">
        <v>807</v>
      </c>
      <c r="I12" s="4">
        <v>787</v>
      </c>
      <c r="J12" s="4">
        <v>20</v>
      </c>
      <c r="K12" s="5">
        <v>206130</v>
      </c>
      <c r="L12" s="5">
        <v>202069.2</v>
      </c>
      <c r="M12" s="5">
        <v>4060.8</v>
      </c>
      <c r="N12" s="6">
        <v>1478</v>
      </c>
      <c r="O12" s="6">
        <v>1386</v>
      </c>
      <c r="P12" s="6">
        <v>92</v>
      </c>
      <c r="Q12" s="5">
        <v>366045.2</v>
      </c>
      <c r="R12" s="5">
        <v>346740.5</v>
      </c>
      <c r="S12" s="12">
        <v>19304.7</v>
      </c>
      <c r="T12" s="12"/>
    </row>
    <row r="13" spans="1:20" ht="37.5" x14ac:dyDescent="0.3">
      <c r="A13" s="11" t="s">
        <v>21</v>
      </c>
      <c r="B13" s="4">
        <v>691</v>
      </c>
      <c r="C13" s="4">
        <v>687</v>
      </c>
      <c r="D13" s="4">
        <v>4</v>
      </c>
      <c r="E13" s="5">
        <v>176098</v>
      </c>
      <c r="F13" s="5">
        <v>175417.9</v>
      </c>
      <c r="G13" s="5">
        <v>680.1</v>
      </c>
      <c r="H13" s="4">
        <v>87</v>
      </c>
      <c r="I13" s="4">
        <v>71</v>
      </c>
      <c r="J13" s="4">
        <v>16</v>
      </c>
      <c r="K13" s="5">
        <v>20036</v>
      </c>
      <c r="L13" s="5">
        <v>15460.4</v>
      </c>
      <c r="M13" s="5">
        <v>4575.6000000000004</v>
      </c>
      <c r="N13" s="6">
        <v>151</v>
      </c>
      <c r="O13" s="6">
        <v>130</v>
      </c>
      <c r="P13" s="6">
        <v>21</v>
      </c>
      <c r="Q13" s="5">
        <v>37210.699999999997</v>
      </c>
      <c r="R13" s="5">
        <v>30792.1</v>
      </c>
      <c r="S13" s="12">
        <v>6418.6</v>
      </c>
      <c r="T13" s="12"/>
    </row>
    <row r="14" spans="1:20" ht="37.5" x14ac:dyDescent="0.3">
      <c r="A14" s="11" t="s">
        <v>22</v>
      </c>
      <c r="B14" s="4">
        <v>304</v>
      </c>
      <c r="C14" s="4">
        <v>300</v>
      </c>
      <c r="D14" s="4">
        <v>4</v>
      </c>
      <c r="E14" s="5">
        <v>93114.8</v>
      </c>
      <c r="F14" s="5">
        <v>91952.7</v>
      </c>
      <c r="G14" s="5">
        <v>1162.0999999999999</v>
      </c>
      <c r="H14" s="4">
        <v>17</v>
      </c>
      <c r="I14" s="4">
        <v>15</v>
      </c>
      <c r="J14" s="4">
        <v>2</v>
      </c>
      <c r="K14" s="5">
        <v>6288.3</v>
      </c>
      <c r="L14" s="5">
        <v>4597.6000000000004</v>
      </c>
      <c r="M14" s="5">
        <v>1690.7</v>
      </c>
      <c r="N14" s="6">
        <v>38</v>
      </c>
      <c r="O14" s="6">
        <v>32</v>
      </c>
      <c r="P14" s="6">
        <v>6</v>
      </c>
      <c r="Q14" s="5">
        <v>12898</v>
      </c>
      <c r="R14" s="5">
        <v>9808.2999999999993</v>
      </c>
      <c r="S14" s="12">
        <v>3089.7</v>
      </c>
      <c r="T14" s="12"/>
    </row>
    <row r="15" spans="1:20" ht="19.5" thickBot="1" x14ac:dyDescent="0.35">
      <c r="A15" s="13" t="s">
        <v>23</v>
      </c>
      <c r="B15" s="14">
        <v>759</v>
      </c>
      <c r="C15" s="14">
        <v>420</v>
      </c>
      <c r="D15" s="14">
        <v>339</v>
      </c>
      <c r="E15" s="15">
        <v>151492.5</v>
      </c>
      <c r="F15" s="15">
        <v>83829.8</v>
      </c>
      <c r="G15" s="15">
        <v>67662.7</v>
      </c>
      <c r="H15" s="14">
        <v>1</v>
      </c>
      <c r="I15" s="14">
        <v>0</v>
      </c>
      <c r="J15" s="14">
        <v>1</v>
      </c>
      <c r="K15" s="15">
        <v>410.7</v>
      </c>
      <c r="L15" s="15">
        <v>0</v>
      </c>
      <c r="M15" s="15">
        <v>410.7</v>
      </c>
      <c r="N15" s="14">
        <v>25</v>
      </c>
      <c r="O15" s="14">
        <v>18</v>
      </c>
      <c r="P15" s="14">
        <v>7</v>
      </c>
      <c r="Q15" s="15">
        <v>5945.7</v>
      </c>
      <c r="R15" s="15">
        <v>4457.3999999999996</v>
      </c>
      <c r="S15" s="16">
        <v>1488.3</v>
      </c>
      <c r="T15" s="16"/>
    </row>
    <row r="16" spans="1:20" x14ac:dyDescent="0.3">
      <c r="A16" s="17"/>
      <c r="B16" s="78" t="s">
        <v>24</v>
      </c>
      <c r="C16" s="79"/>
      <c r="D16" s="79"/>
      <c r="E16" s="79"/>
      <c r="F16" s="79"/>
      <c r="G16" s="80"/>
      <c r="H16" s="78" t="s">
        <v>26</v>
      </c>
      <c r="I16" s="79"/>
      <c r="J16" s="79"/>
      <c r="K16" s="79"/>
      <c r="L16" s="79"/>
      <c r="M16" s="80"/>
      <c r="N16" s="78" t="s">
        <v>27</v>
      </c>
      <c r="O16" s="79"/>
      <c r="P16" s="79"/>
      <c r="Q16" s="79"/>
      <c r="R16" s="79"/>
      <c r="S16" s="81"/>
    </row>
    <row r="17" spans="1:20" x14ac:dyDescent="0.3">
      <c r="A17" s="11" t="s">
        <v>15</v>
      </c>
      <c r="B17" s="66">
        <f>H10/(B10/12*3)</f>
        <v>0.47318235995232422</v>
      </c>
      <c r="C17" s="67">
        <f t="shared" ref="C17:G17" si="0">I10/(C10/12*3)</f>
        <v>0.42</v>
      </c>
      <c r="D17" s="8">
        <f t="shared" si="0"/>
        <v>0.55162241887905605</v>
      </c>
      <c r="E17" s="8">
        <f t="shared" si="0"/>
        <v>0.4538339920283459</v>
      </c>
      <c r="F17" s="8">
        <f t="shared" si="0"/>
        <v>0.41998734977862112</v>
      </c>
      <c r="G17" s="8">
        <f t="shared" si="0"/>
        <v>0.50376010312949704</v>
      </c>
      <c r="H17" s="66">
        <f>N10/(B10/12*5)</f>
        <v>0.43265792610250292</v>
      </c>
      <c r="I17" s="67">
        <f t="shared" ref="I17:M17" si="1">O10/(C10/12*5)</f>
        <v>0.40680000000000005</v>
      </c>
      <c r="J17" s="8">
        <f t="shared" si="1"/>
        <v>0.47079646017699117</v>
      </c>
      <c r="K17" s="67">
        <f t="shared" si="1"/>
        <v>0.41691498501002555</v>
      </c>
      <c r="L17" s="67">
        <f t="shared" si="1"/>
        <v>0.40679384657088635</v>
      </c>
      <c r="M17" s="8">
        <f t="shared" si="1"/>
        <v>0.43184435609665678</v>
      </c>
      <c r="N17" s="66">
        <f>H17-B17</f>
        <v>-4.0524433849821295E-2</v>
      </c>
      <c r="O17" s="66">
        <f t="shared" ref="O17:S17" si="2">I17-C17</f>
        <v>-1.3199999999999934E-2</v>
      </c>
      <c r="P17" s="21">
        <f t="shared" si="2"/>
        <v>-8.0825958702064882E-2</v>
      </c>
      <c r="Q17" s="66">
        <f t="shared" si="2"/>
        <v>-3.6919007018320349E-2</v>
      </c>
      <c r="R17" s="66">
        <f t="shared" si="2"/>
        <v>-1.3193503207734769E-2</v>
      </c>
      <c r="S17" s="22">
        <f t="shared" si="2"/>
        <v>-7.191574703284026E-2</v>
      </c>
      <c r="T17" s="69">
        <v>0.5</v>
      </c>
    </row>
    <row r="18" spans="1:20" x14ac:dyDescent="0.3">
      <c r="A18" s="11" t="s">
        <v>16</v>
      </c>
      <c r="B18" s="66">
        <f t="shared" ref="B18:B21" si="3">H11/(B11/12*3)</f>
        <v>6.8681318681318687E-4</v>
      </c>
      <c r="C18" s="67"/>
      <c r="D18" s="8">
        <f t="shared" ref="D18:D22" si="4">J11/(D11/12*3)</f>
        <v>6.8681318681318687E-4</v>
      </c>
      <c r="E18" s="8">
        <f t="shared" ref="E18:E22" si="5">K11/(E11/12*3)</f>
        <v>1.7099875283967455E-3</v>
      </c>
      <c r="F18" s="8"/>
      <c r="G18" s="8">
        <f>M11/(G11/12*3)</f>
        <v>1.7099875283967455E-3</v>
      </c>
      <c r="H18" s="66">
        <f t="shared" ref="H18:H22" si="6">N11/(B11/12*5)</f>
        <v>4.1208791208791209E-4</v>
      </c>
      <c r="I18" s="67"/>
      <c r="J18" s="8">
        <f t="shared" ref="J18:J22" si="7">P11/(D11/12*5)</f>
        <v>4.1208791208791209E-4</v>
      </c>
      <c r="K18" s="67">
        <f t="shared" ref="K18:K22" si="8">Q11/(E11/12*5)</f>
        <v>1.0259925170380472E-3</v>
      </c>
      <c r="L18" s="67"/>
      <c r="M18" s="8">
        <f t="shared" ref="M18:M22" si="9">S11/(G11/12*5)</f>
        <v>1.0259925170380472E-3</v>
      </c>
      <c r="N18" s="67">
        <f t="shared" ref="N18:N22" si="10">H18-B18</f>
        <v>-2.7472527472527478E-4</v>
      </c>
      <c r="O18" s="67">
        <f t="shared" ref="O18:O22" si="11">I18-C18</f>
        <v>0</v>
      </c>
      <c r="P18" s="8">
        <f t="shared" ref="P18:P22" si="12">J18-D18</f>
        <v>-2.7472527472527478E-4</v>
      </c>
      <c r="Q18" s="67">
        <f t="shared" ref="Q18:Q22" si="13">K18-E18</f>
        <v>-6.8399501135869823E-4</v>
      </c>
      <c r="R18" s="67">
        <f t="shared" ref="R18:R22" si="14">L18-F18</f>
        <v>0</v>
      </c>
      <c r="S18" s="18">
        <f t="shared" ref="S18:S22" si="15">M18-G18</f>
        <v>-6.8399501135869823E-4</v>
      </c>
      <c r="T18" s="69">
        <v>0.5</v>
      </c>
    </row>
    <row r="19" spans="1:20" ht="37.5" x14ac:dyDescent="0.3">
      <c r="A19" s="11" t="s">
        <v>20</v>
      </c>
      <c r="B19" s="67">
        <f t="shared" si="3"/>
        <v>0.86264029930518438</v>
      </c>
      <c r="C19" s="67">
        <f>I12/(C12/12*3)</f>
        <v>0.84306373861810391</v>
      </c>
      <c r="D19" s="8">
        <f t="shared" si="4"/>
        <v>10</v>
      </c>
      <c r="E19" s="8">
        <f t="shared" si="5"/>
        <v>1.1373050455393758</v>
      </c>
      <c r="F19" s="8">
        <f>L12/(F12/12*3)</f>
        <v>1.1172922351144494</v>
      </c>
      <c r="G19" s="8">
        <f t="shared" ref="G19:G22" si="16">M12/(G12/12*3)</f>
        <v>10.463956709398959</v>
      </c>
      <c r="H19" s="67">
        <f t="shared" si="6"/>
        <v>0.94794227685729571</v>
      </c>
      <c r="I19" s="67">
        <f>O12/(C12/12*5)</f>
        <v>0.89084092126405989</v>
      </c>
      <c r="J19" s="8">
        <f t="shared" si="7"/>
        <v>27.6</v>
      </c>
      <c r="K19" s="67">
        <f t="shared" si="8"/>
        <v>1.2117742769770627</v>
      </c>
      <c r="L19" s="67">
        <f>R12/(F12/12*5)</f>
        <v>1.1503300896416726</v>
      </c>
      <c r="M19" s="8">
        <f>S12/(G12/12*5)</f>
        <v>29.846859498808222</v>
      </c>
      <c r="N19" s="67">
        <f t="shared" si="10"/>
        <v>8.530197755211133E-2</v>
      </c>
      <c r="O19" s="67">
        <f t="shared" si="11"/>
        <v>4.7777182645955985E-2</v>
      </c>
      <c r="P19" s="8">
        <f t="shared" si="12"/>
        <v>17.600000000000001</v>
      </c>
      <c r="Q19" s="67">
        <f t="shared" si="13"/>
        <v>7.4469231437686911E-2</v>
      </c>
      <c r="R19" s="67">
        <f t="shared" si="14"/>
        <v>3.3037854527223187E-2</v>
      </c>
      <c r="S19" s="18">
        <f t="shared" si="15"/>
        <v>19.382902789409265</v>
      </c>
      <c r="T19" s="69">
        <v>0.7</v>
      </c>
    </row>
    <row r="20" spans="1:20" ht="37.5" x14ac:dyDescent="0.3">
      <c r="A20" s="11" t="s">
        <v>21</v>
      </c>
      <c r="B20" s="66">
        <f t="shared" si="3"/>
        <v>0.50361794500723589</v>
      </c>
      <c r="C20" s="67">
        <f>I13/(C13/12*3)</f>
        <v>0.41339155749636097</v>
      </c>
      <c r="D20" s="8">
        <f t="shared" si="4"/>
        <v>16</v>
      </c>
      <c r="E20" s="8">
        <f t="shared" si="5"/>
        <v>0.45511022271689627</v>
      </c>
      <c r="F20" s="8">
        <f>L13/(F13/12*3)</f>
        <v>0.35253870899149975</v>
      </c>
      <c r="G20" s="8">
        <f t="shared" si="16"/>
        <v>26.911336568151743</v>
      </c>
      <c r="H20" s="66">
        <f t="shared" si="6"/>
        <v>0.52445730824891457</v>
      </c>
      <c r="I20" s="67">
        <f>O13/(C13/12*5)</f>
        <v>0.45414847161572053</v>
      </c>
      <c r="J20" s="8">
        <f t="shared" si="7"/>
        <v>12.600000000000001</v>
      </c>
      <c r="K20" s="67">
        <f t="shared" si="8"/>
        <v>0.50713625367692983</v>
      </c>
      <c r="L20" s="67">
        <f>R13/(F13/12*5)</f>
        <v>0.42128562706542494</v>
      </c>
      <c r="M20" s="8">
        <f t="shared" si="9"/>
        <v>22.650551389501544</v>
      </c>
      <c r="N20" s="67">
        <f t="shared" si="10"/>
        <v>2.0839363241678677E-2</v>
      </c>
      <c r="O20" s="67">
        <f t="shared" si="11"/>
        <v>4.0756914119359555E-2</v>
      </c>
      <c r="P20" s="8">
        <f t="shared" si="12"/>
        <v>-3.3999999999999986</v>
      </c>
      <c r="Q20" s="67">
        <f t="shared" si="13"/>
        <v>5.2026030960033554E-2</v>
      </c>
      <c r="R20" s="67">
        <f t="shared" si="14"/>
        <v>6.8746918073925189E-2</v>
      </c>
      <c r="S20" s="18">
        <f>M20-G20</f>
        <v>-4.2607851786501989</v>
      </c>
      <c r="T20" s="69">
        <v>0.7</v>
      </c>
    </row>
    <row r="21" spans="1:20" ht="37.5" x14ac:dyDescent="0.3">
      <c r="A21" s="11" t="s">
        <v>22</v>
      </c>
      <c r="B21" s="66">
        <f t="shared" si="3"/>
        <v>0.22368421052631579</v>
      </c>
      <c r="C21" s="67">
        <f>I14/(C14/12*3)</f>
        <v>0.2</v>
      </c>
      <c r="D21" s="8">
        <f t="shared" si="4"/>
        <v>2</v>
      </c>
      <c r="E21" s="8">
        <f t="shared" si="5"/>
        <v>0.270131064019898</v>
      </c>
      <c r="F21" s="8">
        <f>L14/(F14/12*3)</f>
        <v>0.19999847747809474</v>
      </c>
      <c r="G21" s="8">
        <f t="shared" si="16"/>
        <v>5.8194647620686695</v>
      </c>
      <c r="H21" s="66">
        <f t="shared" si="6"/>
        <v>0.30000000000000004</v>
      </c>
      <c r="I21" s="67">
        <f>O14/(C14/12*5)</f>
        <v>0.25600000000000001</v>
      </c>
      <c r="J21" s="8">
        <f t="shared" si="7"/>
        <v>3.6000000000000005</v>
      </c>
      <c r="K21" s="67">
        <f t="shared" si="8"/>
        <v>0.33244124457121743</v>
      </c>
      <c r="L21" s="67">
        <f>R14/(F14/12*5)</f>
        <v>0.25600031320450622</v>
      </c>
      <c r="M21" s="8">
        <f t="shared" si="9"/>
        <v>6.3809310730573969</v>
      </c>
      <c r="N21" s="67">
        <f t="shared" si="10"/>
        <v>7.6315789473684253E-2</v>
      </c>
      <c r="O21" s="67">
        <f t="shared" si="11"/>
        <v>5.5999999999999994E-2</v>
      </c>
      <c r="P21" s="8">
        <f t="shared" si="12"/>
        <v>1.6000000000000005</v>
      </c>
      <c r="Q21" s="67">
        <f t="shared" si="13"/>
        <v>6.2310180551319427E-2</v>
      </c>
      <c r="R21" s="67">
        <f t="shared" si="14"/>
        <v>5.6001835726411486E-2</v>
      </c>
      <c r="S21" s="18">
        <f t="shared" si="15"/>
        <v>0.56146631098872746</v>
      </c>
      <c r="T21" s="69">
        <v>0.7</v>
      </c>
    </row>
    <row r="22" spans="1:20" ht="19.5" thickBot="1" x14ac:dyDescent="0.35">
      <c r="A22" s="13" t="s">
        <v>23</v>
      </c>
      <c r="B22" s="71">
        <f>H15/(B15/12*3)</f>
        <v>5.270092226613966E-3</v>
      </c>
      <c r="C22" s="68">
        <f>I15/(C15/12*3)</f>
        <v>0</v>
      </c>
      <c r="D22" s="19">
        <f t="shared" si="4"/>
        <v>1.1799410029498525E-2</v>
      </c>
      <c r="E22" s="19">
        <f t="shared" si="5"/>
        <v>1.0844101193128373E-2</v>
      </c>
      <c r="F22" s="19">
        <f>L15/(F15/12*3)</f>
        <v>0</v>
      </c>
      <c r="G22" s="19">
        <f t="shared" si="16"/>
        <v>2.4279255779033351E-2</v>
      </c>
      <c r="H22" s="71">
        <f t="shared" si="6"/>
        <v>7.9051383399209488E-2</v>
      </c>
      <c r="I22" s="68">
        <f>O15/(C15/12*5)</f>
        <v>0.10285714285714286</v>
      </c>
      <c r="J22" s="19">
        <f t="shared" si="7"/>
        <v>4.9557522123893805E-2</v>
      </c>
      <c r="K22" s="68">
        <f t="shared" si="8"/>
        <v>9.4193969998514773E-2</v>
      </c>
      <c r="L22" s="68">
        <f>R15/(F15/12*5)</f>
        <v>0.1276128536630172</v>
      </c>
      <c r="M22" s="19">
        <f t="shared" si="9"/>
        <v>5.2790089665354763E-2</v>
      </c>
      <c r="N22" s="68">
        <f t="shared" si="10"/>
        <v>7.378129117259552E-2</v>
      </c>
      <c r="O22" s="68">
        <f t="shared" si="11"/>
        <v>0.10285714285714286</v>
      </c>
      <c r="P22" s="19">
        <f t="shared" si="12"/>
        <v>3.775811209439528E-2</v>
      </c>
      <c r="Q22" s="68">
        <f t="shared" si="13"/>
        <v>8.3349868805386404E-2</v>
      </c>
      <c r="R22" s="68">
        <f t="shared" si="14"/>
        <v>0.1276128536630172</v>
      </c>
      <c r="S22" s="20">
        <f t="shared" si="15"/>
        <v>2.8510833886321411E-2</v>
      </c>
      <c r="T22" s="70">
        <v>0.5</v>
      </c>
    </row>
  </sheetData>
  <mergeCells count="30">
    <mergeCell ref="T5:T6"/>
    <mergeCell ref="A2:G2"/>
    <mergeCell ref="A3:G3"/>
    <mergeCell ref="A4:G4"/>
    <mergeCell ref="N4:S4"/>
    <mergeCell ref="B6:D6"/>
    <mergeCell ref="E6:G6"/>
    <mergeCell ref="A5:A8"/>
    <mergeCell ref="B5:G5"/>
    <mergeCell ref="N5:S5"/>
    <mergeCell ref="N6:P6"/>
    <mergeCell ref="Q6:S6"/>
    <mergeCell ref="B7:B8"/>
    <mergeCell ref="N7:N8"/>
    <mergeCell ref="C7:D7"/>
    <mergeCell ref="E7:E8"/>
    <mergeCell ref="H5:M5"/>
    <mergeCell ref="H6:J6"/>
    <mergeCell ref="K6:M6"/>
    <mergeCell ref="H7:H8"/>
    <mergeCell ref="I7:J7"/>
    <mergeCell ref="L7:M7"/>
    <mergeCell ref="F7:G7"/>
    <mergeCell ref="O7:P7"/>
    <mergeCell ref="K7:K8"/>
    <mergeCell ref="B16:G16"/>
    <mergeCell ref="H16:M16"/>
    <mergeCell ref="N16:S16"/>
    <mergeCell ref="Q7:Q8"/>
    <mergeCell ref="R7:S7"/>
  </mergeCells>
  <pageMargins left="0" right="0" top="0" bottom="0" header="0.31496062992125984" footer="0.31496062992125984"/>
  <pageSetup paperSize="8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2"/>
  <sheetViews>
    <sheetView zoomScale="80" zoomScaleNormal="80" zoomScaleSheetLayoutView="90" workbookViewId="0">
      <pane xSplit="2" ySplit="3" topLeftCell="C4" activePane="bottomRight" state="frozen"/>
      <selection activeCell="J11" sqref="J11"/>
      <selection pane="topRight" activeCell="J11" sqref="J11"/>
      <selection pane="bottomLeft" activeCell="J11" sqref="J11"/>
      <selection pane="bottomRight" activeCell="A2" sqref="A2:A4"/>
    </sheetView>
  </sheetViews>
  <sheetFormatPr defaultColWidth="10.28515625" defaultRowHeight="12.75" x14ac:dyDescent="0.25"/>
  <cols>
    <col min="1" max="1" width="25.28515625" style="47" customWidth="1"/>
    <col min="2" max="2" width="20.140625" style="48" customWidth="1"/>
    <col min="3" max="3" width="9.28515625" style="48" customWidth="1"/>
    <col min="4" max="4" width="13.42578125" style="48" customWidth="1"/>
    <col min="5" max="5" width="9.28515625" style="48" customWidth="1"/>
    <col min="6" max="6" width="13.140625" style="48" customWidth="1"/>
    <col min="7" max="7" width="9.28515625" style="48" customWidth="1"/>
    <col min="8" max="8" width="13.140625" style="48" customWidth="1"/>
    <col min="9" max="9" width="9.28515625" style="48" customWidth="1"/>
    <col min="10" max="10" width="13.28515625" style="48" customWidth="1"/>
    <col min="11" max="11" width="9.28515625" style="48" customWidth="1"/>
    <col min="12" max="12" width="11.42578125" style="48" customWidth="1"/>
    <col min="13" max="13" width="9.28515625" style="48" customWidth="1"/>
    <col min="14" max="14" width="14" style="48" customWidth="1"/>
    <col min="15" max="15" width="9.7109375" style="48" customWidth="1"/>
    <col min="16" max="16" width="13.7109375" style="48" customWidth="1"/>
    <col min="17" max="17" width="9.85546875" style="23" customWidth="1"/>
    <col min="18" max="18" width="16.28515625" style="23" customWidth="1"/>
    <col min="19" max="19" width="11.42578125" style="23" customWidth="1"/>
    <col min="20" max="16384" width="10.28515625" style="25"/>
  </cols>
  <sheetData>
    <row r="1" spans="1:19" s="24" customFormat="1" ht="36" customHeight="1" thickBot="1" x14ac:dyDescent="0.3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23"/>
    </row>
    <row r="2" spans="1:19" ht="18.95" customHeight="1" x14ac:dyDescent="0.25">
      <c r="A2" s="93" t="s">
        <v>33</v>
      </c>
      <c r="B2" s="96"/>
      <c r="C2" s="98">
        <v>470032</v>
      </c>
      <c r="D2" s="99"/>
      <c r="E2" s="98">
        <v>470071</v>
      </c>
      <c r="F2" s="99"/>
      <c r="G2" s="98">
        <v>470014</v>
      </c>
      <c r="H2" s="99"/>
      <c r="I2" s="98">
        <v>470349</v>
      </c>
      <c r="J2" s="99"/>
      <c r="K2" s="98" t="s">
        <v>34</v>
      </c>
      <c r="L2" s="99"/>
      <c r="M2" s="98">
        <v>470111</v>
      </c>
      <c r="N2" s="99"/>
      <c r="O2" s="98" t="s">
        <v>35</v>
      </c>
      <c r="P2" s="99"/>
      <c r="Q2" s="100" t="s">
        <v>36</v>
      </c>
      <c r="R2" s="101"/>
      <c r="S2" s="104" t="s">
        <v>31</v>
      </c>
    </row>
    <row r="3" spans="1:19" ht="45" customHeight="1" x14ac:dyDescent="0.25">
      <c r="A3" s="94"/>
      <c r="B3" s="97"/>
      <c r="C3" s="106" t="s">
        <v>37</v>
      </c>
      <c r="D3" s="107"/>
      <c r="E3" s="106" t="s">
        <v>38</v>
      </c>
      <c r="F3" s="107"/>
      <c r="G3" s="106" t="s">
        <v>39</v>
      </c>
      <c r="H3" s="107"/>
      <c r="I3" s="106" t="s">
        <v>40</v>
      </c>
      <c r="J3" s="107"/>
      <c r="K3" s="106" t="s">
        <v>41</v>
      </c>
      <c r="L3" s="107"/>
      <c r="M3" s="106" t="s">
        <v>42</v>
      </c>
      <c r="N3" s="107"/>
      <c r="O3" s="106" t="s">
        <v>43</v>
      </c>
      <c r="P3" s="107"/>
      <c r="Q3" s="102"/>
      <c r="R3" s="103"/>
      <c r="S3" s="105"/>
    </row>
    <row r="4" spans="1:19" s="31" customFormat="1" ht="26.25" customHeight="1" thickBot="1" x14ac:dyDescent="0.3">
      <c r="A4" s="95"/>
      <c r="B4" s="26"/>
      <c r="C4" s="27" t="s">
        <v>44</v>
      </c>
      <c r="D4" s="27" t="s">
        <v>45</v>
      </c>
      <c r="E4" s="27" t="s">
        <v>44</v>
      </c>
      <c r="F4" s="27" t="s">
        <v>45</v>
      </c>
      <c r="G4" s="27" t="s">
        <v>44</v>
      </c>
      <c r="H4" s="27" t="s">
        <v>45</v>
      </c>
      <c r="I4" s="27" t="s">
        <v>44</v>
      </c>
      <c r="J4" s="27" t="s">
        <v>45</v>
      </c>
      <c r="K4" s="27" t="s">
        <v>44</v>
      </c>
      <c r="L4" s="27" t="s">
        <v>45</v>
      </c>
      <c r="M4" s="27" t="s">
        <v>44</v>
      </c>
      <c r="N4" s="27" t="s">
        <v>45</v>
      </c>
      <c r="O4" s="27" t="s">
        <v>44</v>
      </c>
      <c r="P4" s="27" t="s">
        <v>45</v>
      </c>
      <c r="Q4" s="28" t="s">
        <v>44</v>
      </c>
      <c r="R4" s="29" t="s">
        <v>45</v>
      </c>
      <c r="S4" s="30" t="s">
        <v>44</v>
      </c>
    </row>
    <row r="5" spans="1:19" s="31" customFormat="1" ht="17.25" customHeight="1" x14ac:dyDescent="0.25">
      <c r="A5" s="108" t="s">
        <v>46</v>
      </c>
      <c r="B5" s="32" t="s">
        <v>18</v>
      </c>
      <c r="C5" s="33">
        <v>984</v>
      </c>
      <c r="D5" s="33">
        <v>175936462</v>
      </c>
      <c r="E5" s="33">
        <v>693</v>
      </c>
      <c r="F5" s="33">
        <v>134275477</v>
      </c>
      <c r="G5" s="33">
        <v>550</v>
      </c>
      <c r="H5" s="33">
        <v>135711914</v>
      </c>
      <c r="I5" s="33">
        <v>116</v>
      </c>
      <c r="J5" s="33">
        <v>19835291</v>
      </c>
      <c r="K5" s="33">
        <v>0</v>
      </c>
      <c r="L5" s="33">
        <v>0</v>
      </c>
      <c r="M5" s="33">
        <v>1391</v>
      </c>
      <c r="N5" s="33">
        <v>257665568</v>
      </c>
      <c r="O5" s="33"/>
      <c r="P5" s="33"/>
      <c r="Q5" s="34">
        <f>C5+E5+G5+I5+K5+M5</f>
        <v>3734</v>
      </c>
      <c r="R5" s="35">
        <f>D5+F5+H5+J5+L5+N5</f>
        <v>723424712</v>
      </c>
      <c r="S5" s="36"/>
    </row>
    <row r="6" spans="1:19" s="31" customFormat="1" ht="17.25" customHeight="1" x14ac:dyDescent="0.25">
      <c r="A6" s="109"/>
      <c r="B6" s="37" t="s">
        <v>47</v>
      </c>
      <c r="C6" s="38">
        <v>210</v>
      </c>
      <c r="D6" s="38">
        <v>54101608</v>
      </c>
      <c r="E6" s="38">
        <v>68</v>
      </c>
      <c r="F6" s="38">
        <v>18363923</v>
      </c>
      <c r="G6" s="38">
        <v>271</v>
      </c>
      <c r="H6" s="38">
        <v>70039555</v>
      </c>
      <c r="I6" s="38">
        <v>16</v>
      </c>
      <c r="J6" s="38">
        <v>2993262</v>
      </c>
      <c r="K6" s="38">
        <v>0</v>
      </c>
      <c r="L6" s="38">
        <v>0</v>
      </c>
      <c r="M6" s="38">
        <v>277</v>
      </c>
      <c r="N6" s="38">
        <v>69154308</v>
      </c>
      <c r="O6" s="38"/>
      <c r="P6" s="38"/>
      <c r="Q6" s="39">
        <f>C6+E6+G6+I6+K6+M6</f>
        <v>842</v>
      </c>
      <c r="R6" s="40">
        <f>D6+F6+H6+J6+L6+N6</f>
        <v>214652656</v>
      </c>
      <c r="S6" s="41"/>
    </row>
    <row r="7" spans="1:19" s="31" customFormat="1" ht="30.75" customHeight="1" thickBot="1" x14ac:dyDescent="0.3">
      <c r="A7" s="110"/>
      <c r="B7" s="26" t="s">
        <v>48</v>
      </c>
      <c r="C7" s="42">
        <f>C6/(C5/12*3)</f>
        <v>0.85365853658536583</v>
      </c>
      <c r="D7" s="42">
        <f t="shared" ref="D7:N7" si="0">D6/(D5/12*3)</f>
        <v>1.23002605338284</v>
      </c>
      <c r="E7" s="43">
        <f t="shared" si="0"/>
        <v>0.39249639249639251</v>
      </c>
      <c r="F7" s="42">
        <f t="shared" si="0"/>
        <v>0.54705217692133012</v>
      </c>
      <c r="G7" s="42">
        <f t="shared" si="0"/>
        <v>1.9709090909090909</v>
      </c>
      <c r="H7" s="42">
        <f t="shared" si="0"/>
        <v>2.0643598026330983</v>
      </c>
      <c r="I7" s="43">
        <f t="shared" si="0"/>
        <v>0.55172413793103448</v>
      </c>
      <c r="J7" s="42">
        <f t="shared" si="0"/>
        <v>0.60362351124568825</v>
      </c>
      <c r="K7" s="43"/>
      <c r="L7" s="43"/>
      <c r="M7" s="42">
        <f t="shared" si="0"/>
        <v>0.79654924514737602</v>
      </c>
      <c r="N7" s="42">
        <f t="shared" si="0"/>
        <v>1.0735514028789441</v>
      </c>
      <c r="O7" s="42"/>
      <c r="P7" s="42"/>
      <c r="Q7" s="44">
        <f>Q6/(Q5/12*5)</f>
        <v>0.54118907337975353</v>
      </c>
      <c r="R7" s="45">
        <f t="shared" ref="R7" si="1">R6/(R5/12*5)</f>
        <v>0.71212161522068662</v>
      </c>
      <c r="S7" s="46">
        <v>0.7</v>
      </c>
    </row>
    <row r="8" spans="1:19" s="31" customFormat="1" ht="18.75" customHeight="1" x14ac:dyDescent="0.25">
      <c r="A8" s="108" t="s">
        <v>49</v>
      </c>
      <c r="B8" s="32" t="s">
        <v>18</v>
      </c>
      <c r="C8" s="33">
        <v>50</v>
      </c>
      <c r="D8" s="33">
        <v>11007540</v>
      </c>
      <c r="E8" s="33"/>
      <c r="F8" s="33"/>
      <c r="G8" s="33">
        <v>40</v>
      </c>
      <c r="H8" s="33">
        <v>8229930</v>
      </c>
      <c r="I8" s="33">
        <v>98</v>
      </c>
      <c r="J8" s="33">
        <v>26836510</v>
      </c>
      <c r="K8" s="33"/>
      <c r="L8" s="33"/>
      <c r="M8" s="33">
        <v>499</v>
      </c>
      <c r="N8" s="33">
        <v>129343920</v>
      </c>
      <c r="O8" s="33"/>
      <c r="P8" s="33"/>
      <c r="Q8" s="34">
        <f>C8+E8+G8+I8+K8+M8</f>
        <v>687</v>
      </c>
      <c r="R8" s="35">
        <f>D8+F8+H8+J8+L8+N8</f>
        <v>175417900</v>
      </c>
      <c r="S8" s="36"/>
    </row>
    <row r="9" spans="1:19" s="31" customFormat="1" ht="18.75" customHeight="1" x14ac:dyDescent="0.25">
      <c r="A9" s="109"/>
      <c r="B9" s="37" t="s">
        <v>47</v>
      </c>
      <c r="C9" s="38">
        <v>6</v>
      </c>
      <c r="D9" s="38">
        <v>1246584</v>
      </c>
      <c r="E9" s="38"/>
      <c r="F9" s="38"/>
      <c r="G9" s="38">
        <v>2</v>
      </c>
      <c r="H9" s="38">
        <v>363488</v>
      </c>
      <c r="I9" s="38">
        <v>2</v>
      </c>
      <c r="J9" s="38">
        <v>555522</v>
      </c>
      <c r="K9" s="38"/>
      <c r="L9" s="38"/>
      <c r="M9" s="38">
        <v>61</v>
      </c>
      <c r="N9" s="38">
        <v>13294775</v>
      </c>
      <c r="O9" s="38"/>
      <c r="P9" s="38"/>
      <c r="Q9" s="39">
        <f>C9+E9+G9+I9+K9+M9</f>
        <v>71</v>
      </c>
      <c r="R9" s="40">
        <f>D9+F9+H9+J9+L9+N9</f>
        <v>15460369</v>
      </c>
      <c r="S9" s="41"/>
    </row>
    <row r="10" spans="1:19" s="31" customFormat="1" ht="30.75" customHeight="1" thickBot="1" x14ac:dyDescent="0.3">
      <c r="A10" s="110"/>
      <c r="B10" s="26" t="s">
        <v>48</v>
      </c>
      <c r="C10" s="43">
        <f t="shared" ref="C10:N10" si="2">C9/(C8/12*3)</f>
        <v>0.48</v>
      </c>
      <c r="D10" s="43">
        <f t="shared" si="2"/>
        <v>0.45299276677622791</v>
      </c>
      <c r="E10" s="42"/>
      <c r="F10" s="42"/>
      <c r="G10" s="43">
        <f t="shared" si="2"/>
        <v>0.2</v>
      </c>
      <c r="H10" s="43">
        <f t="shared" si="2"/>
        <v>0.17666638719891906</v>
      </c>
      <c r="I10" s="43">
        <f t="shared" si="2"/>
        <v>8.1632653061224483E-2</v>
      </c>
      <c r="J10" s="43">
        <f t="shared" si="2"/>
        <v>8.2800930523380278E-2</v>
      </c>
      <c r="K10" s="42"/>
      <c r="L10" s="42"/>
      <c r="M10" s="43">
        <f t="shared" si="2"/>
        <v>0.48897795591182364</v>
      </c>
      <c r="N10" s="43">
        <f t="shared" si="2"/>
        <v>0.41114495370172793</v>
      </c>
      <c r="O10" s="42"/>
      <c r="P10" s="42"/>
      <c r="Q10" s="44">
        <f t="shared" ref="Q10:R10" si="3">Q9/(Q8/12*3)</f>
        <v>0.41339155749636097</v>
      </c>
      <c r="R10" s="45">
        <f t="shared" si="3"/>
        <v>0.35253800210810871</v>
      </c>
      <c r="S10" s="46">
        <v>0.7</v>
      </c>
    </row>
    <row r="11" spans="1:19" s="31" customFormat="1" ht="20.25" customHeight="1" x14ac:dyDescent="0.25">
      <c r="A11" s="108" t="s">
        <v>50</v>
      </c>
      <c r="B11" s="32" t="s">
        <v>18</v>
      </c>
      <c r="C11" s="33"/>
      <c r="D11" s="33"/>
      <c r="E11" s="33"/>
      <c r="F11" s="33"/>
      <c r="G11" s="33"/>
      <c r="H11" s="33"/>
      <c r="I11" s="33">
        <v>182</v>
      </c>
      <c r="J11" s="33">
        <v>55784638</v>
      </c>
      <c r="K11" s="33"/>
      <c r="L11" s="33"/>
      <c r="M11" s="33">
        <v>118</v>
      </c>
      <c r="N11" s="33">
        <v>36168062</v>
      </c>
      <c r="O11" s="33"/>
      <c r="P11" s="33"/>
      <c r="Q11" s="34">
        <f>C11+E11+G11+I11+K11+M11</f>
        <v>300</v>
      </c>
      <c r="R11" s="35">
        <f>D11+F11+H11+J11+L11+N11</f>
        <v>91952700</v>
      </c>
      <c r="S11" s="36"/>
    </row>
    <row r="12" spans="1:19" s="31" customFormat="1" ht="20.25" customHeight="1" x14ac:dyDescent="0.25">
      <c r="A12" s="109"/>
      <c r="B12" s="37" t="s">
        <v>47</v>
      </c>
      <c r="C12" s="38"/>
      <c r="D12" s="38"/>
      <c r="E12" s="38"/>
      <c r="F12" s="38"/>
      <c r="G12" s="38"/>
      <c r="H12" s="38"/>
      <c r="I12" s="38">
        <v>0</v>
      </c>
      <c r="J12" s="38">
        <v>0</v>
      </c>
      <c r="K12" s="38"/>
      <c r="L12" s="38"/>
      <c r="M12" s="38">
        <v>15</v>
      </c>
      <c r="N12" s="38">
        <v>4597635</v>
      </c>
      <c r="O12" s="38"/>
      <c r="P12" s="38"/>
      <c r="Q12" s="39">
        <f>C12+E12+G12+I12+K12+M12</f>
        <v>15</v>
      </c>
      <c r="R12" s="40">
        <f>D12+F12+H12+J12+L12+N12</f>
        <v>4597635</v>
      </c>
      <c r="S12" s="41"/>
    </row>
    <row r="13" spans="1:19" s="31" customFormat="1" ht="30.75" customHeight="1" thickBot="1" x14ac:dyDescent="0.3">
      <c r="A13" s="110"/>
      <c r="B13" s="26" t="s">
        <v>48</v>
      </c>
      <c r="C13" s="42"/>
      <c r="D13" s="42"/>
      <c r="E13" s="42"/>
      <c r="F13" s="42"/>
      <c r="G13" s="42"/>
      <c r="H13" s="42"/>
      <c r="I13" s="43">
        <f>I12/(I11/12*3)</f>
        <v>0</v>
      </c>
      <c r="J13" s="43">
        <f>J12/(J11/12*3)</f>
        <v>0</v>
      </c>
      <c r="K13" s="42"/>
      <c r="L13" s="42"/>
      <c r="M13" s="43">
        <f>M12/(M11/12*3)</f>
        <v>0.50847457627118642</v>
      </c>
      <c r="N13" s="43">
        <f>N12/(N11/12*3)</f>
        <v>0.50847457627118642</v>
      </c>
      <c r="O13" s="42"/>
      <c r="P13" s="42"/>
      <c r="Q13" s="44">
        <f t="shared" ref="Q13:R13" si="4">Q12/(Q11/12*3)</f>
        <v>0.2</v>
      </c>
      <c r="R13" s="45">
        <f t="shared" si="4"/>
        <v>0.2</v>
      </c>
      <c r="S13" s="46">
        <v>0.7</v>
      </c>
    </row>
    <row r="14" spans="1:19" s="31" customFormat="1" ht="18.75" customHeight="1" x14ac:dyDescent="0.25">
      <c r="A14" s="108" t="s">
        <v>51</v>
      </c>
      <c r="B14" s="32" t="s">
        <v>18</v>
      </c>
      <c r="C14" s="33"/>
      <c r="D14" s="33"/>
      <c r="E14" s="33"/>
      <c r="F14" s="33"/>
      <c r="G14" s="33">
        <v>108</v>
      </c>
      <c r="H14" s="33">
        <v>18724830</v>
      </c>
      <c r="I14" s="33">
        <v>10</v>
      </c>
      <c r="J14" s="33">
        <v>1732616</v>
      </c>
      <c r="K14" s="33"/>
      <c r="L14" s="33"/>
      <c r="M14" s="33">
        <v>302</v>
      </c>
      <c r="N14" s="33">
        <v>63334454</v>
      </c>
      <c r="O14" s="33"/>
      <c r="P14" s="33"/>
      <c r="Q14" s="34">
        <f>C14+E14+G14+I14+K14+M14</f>
        <v>420</v>
      </c>
      <c r="R14" s="35">
        <f t="shared" ref="R14:R15" si="5">D14+F14+H14+J14+L14+N14</f>
        <v>83791900</v>
      </c>
      <c r="S14" s="36"/>
    </row>
    <row r="15" spans="1:19" s="31" customFormat="1" ht="18.75" customHeight="1" x14ac:dyDescent="0.25">
      <c r="A15" s="109"/>
      <c r="B15" s="37" t="s">
        <v>47</v>
      </c>
      <c r="C15" s="38"/>
      <c r="D15" s="38"/>
      <c r="E15" s="38"/>
      <c r="F15" s="38"/>
      <c r="G15" s="38">
        <v>2</v>
      </c>
      <c r="H15" s="38">
        <v>380418</v>
      </c>
      <c r="I15" s="38">
        <v>0</v>
      </c>
      <c r="J15" s="38">
        <v>0</v>
      </c>
      <c r="K15" s="38"/>
      <c r="L15" s="38"/>
      <c r="M15" s="38">
        <v>10</v>
      </c>
      <c r="N15" s="38">
        <v>2570766</v>
      </c>
      <c r="O15" s="38"/>
      <c r="P15" s="38"/>
      <c r="Q15" s="39">
        <f>C15+E15+G15+I15+K15+M15</f>
        <v>12</v>
      </c>
      <c r="R15" s="40">
        <f t="shared" si="5"/>
        <v>2951184</v>
      </c>
      <c r="S15" s="41"/>
    </row>
    <row r="16" spans="1:19" s="31" customFormat="1" ht="28.5" customHeight="1" thickBot="1" x14ac:dyDescent="0.3">
      <c r="A16" s="110"/>
      <c r="B16" s="26" t="s">
        <v>48</v>
      </c>
      <c r="C16" s="43"/>
      <c r="D16" s="43"/>
      <c r="E16" s="42"/>
      <c r="F16" s="42"/>
      <c r="G16" s="43">
        <f t="shared" ref="G16:N16" si="6">G15/(G14/12*3)</f>
        <v>7.407407407407407E-2</v>
      </c>
      <c r="H16" s="43">
        <f t="shared" si="6"/>
        <v>8.1264930042088498E-2</v>
      </c>
      <c r="I16" s="43">
        <f t="shared" si="6"/>
        <v>0</v>
      </c>
      <c r="J16" s="43">
        <f t="shared" si="6"/>
        <v>0</v>
      </c>
      <c r="K16" s="43"/>
      <c r="L16" s="43"/>
      <c r="M16" s="43">
        <f t="shared" si="6"/>
        <v>0.13245033112582782</v>
      </c>
      <c r="N16" s="43">
        <f t="shared" si="6"/>
        <v>0.16236129548065575</v>
      </c>
      <c r="O16" s="42"/>
      <c r="P16" s="42"/>
      <c r="Q16" s="44">
        <f t="shared" ref="Q16:R16" si="7">Q15/(Q14/12*3)</f>
        <v>0.11428571428571428</v>
      </c>
      <c r="R16" s="45">
        <f t="shared" si="7"/>
        <v>0.14088158879318885</v>
      </c>
      <c r="S16" s="46">
        <v>0.5</v>
      </c>
    </row>
    <row r="17" spans="1:19" s="31" customFormat="1" ht="17.25" customHeight="1" x14ac:dyDescent="0.25">
      <c r="A17" s="108" t="s">
        <v>52</v>
      </c>
      <c r="B17" s="32" t="s">
        <v>18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>
        <v>2000</v>
      </c>
      <c r="P17" s="33">
        <v>70828800</v>
      </c>
      <c r="Q17" s="34">
        <f>C17+E17+G17+I17+K17+M17+O17</f>
        <v>2000</v>
      </c>
      <c r="R17" s="35">
        <f>D17+F17+H17+J17+L17+N17+P17</f>
        <v>70828800</v>
      </c>
      <c r="S17" s="36"/>
    </row>
    <row r="18" spans="1:19" s="31" customFormat="1" ht="17.25" customHeight="1" x14ac:dyDescent="0.25">
      <c r="A18" s="109"/>
      <c r="B18" s="37" t="s">
        <v>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v>131</v>
      </c>
      <c r="P18" s="38">
        <v>4639100</v>
      </c>
      <c r="Q18" s="39">
        <f>C18+E18+G18+I18+K18+M18+O18</f>
        <v>131</v>
      </c>
      <c r="R18" s="40">
        <f>D18+F18+H18+J18+L18+N18+P18</f>
        <v>4639100</v>
      </c>
      <c r="S18" s="41"/>
    </row>
    <row r="19" spans="1:19" s="31" customFormat="1" ht="26.25" customHeight="1" thickBot="1" x14ac:dyDescent="0.3">
      <c r="A19" s="110"/>
      <c r="B19" s="26" t="s">
        <v>48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>
        <f>O18/(O17/12*3)</f>
        <v>0.26200000000000001</v>
      </c>
      <c r="P19" s="43">
        <f>P18/(P17/12*3)</f>
        <v>0.2619894732086383</v>
      </c>
      <c r="Q19" s="44">
        <f t="shared" ref="Q19:R19" si="8">Q18/(Q17/12*3)</f>
        <v>0.26200000000000001</v>
      </c>
      <c r="R19" s="45">
        <f t="shared" si="8"/>
        <v>0.2619894732086383</v>
      </c>
      <c r="S19" s="46">
        <v>0.5</v>
      </c>
    </row>
    <row r="20" spans="1:19" ht="18" customHeight="1" x14ac:dyDescent="0.25">
      <c r="A20" s="108" t="s">
        <v>16</v>
      </c>
      <c r="B20" s="32" t="s">
        <v>18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5"/>
      <c r="S20" s="36"/>
    </row>
    <row r="21" spans="1:19" ht="18" customHeight="1" x14ac:dyDescent="0.25">
      <c r="A21" s="109"/>
      <c r="B21" s="37" t="s">
        <v>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40"/>
      <c r="S21" s="41"/>
    </row>
    <row r="22" spans="1:19" ht="26.25" customHeight="1" thickBot="1" x14ac:dyDescent="0.3">
      <c r="A22" s="110"/>
      <c r="B22" s="26" t="s">
        <v>53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3"/>
      <c r="Q22" s="43"/>
      <c r="R22" s="45"/>
      <c r="S22" s="46">
        <v>0.5</v>
      </c>
    </row>
  </sheetData>
  <mergeCells count="25">
    <mergeCell ref="A20:A22"/>
    <mergeCell ref="O3:P3"/>
    <mergeCell ref="A5:A7"/>
    <mergeCell ref="A8:A10"/>
    <mergeCell ref="A11:A13"/>
    <mergeCell ref="A14:A16"/>
    <mergeCell ref="A17:A19"/>
    <mergeCell ref="S2:S3"/>
    <mergeCell ref="C3:D3"/>
    <mergeCell ref="E3:F3"/>
    <mergeCell ref="G3:H3"/>
    <mergeCell ref="I3:J3"/>
    <mergeCell ref="K3:L3"/>
    <mergeCell ref="M3:N3"/>
    <mergeCell ref="A1:R1"/>
    <mergeCell ref="A2:A4"/>
    <mergeCell ref="B2:B3"/>
    <mergeCell ref="C2:D2"/>
    <mergeCell ref="E2:F2"/>
    <mergeCell ref="G2:H2"/>
    <mergeCell ref="I2:J2"/>
    <mergeCell ref="K2:L2"/>
    <mergeCell ref="M2:N2"/>
    <mergeCell ref="O2:P2"/>
    <mergeCell ref="Q2:R3"/>
  </mergeCells>
  <printOptions horizontalCentered="1"/>
  <pageMargins left="0.19685039370078741" right="0" top="0.35433070866141736" bottom="0.19685039370078741" header="0.27559055118110237" footer="0.19685039370078741"/>
  <pageSetup paperSize="9" scale="6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22"/>
  <sheetViews>
    <sheetView zoomScale="70" zoomScaleNormal="70" zoomScaleSheetLayoutView="70" workbookViewId="0">
      <pane xSplit="2" ySplit="3" topLeftCell="C4" activePane="bottomRight" state="frozen"/>
      <selection activeCell="E26" sqref="E26"/>
      <selection pane="topRight" activeCell="E26" sqref="E26"/>
      <selection pane="bottomLeft" activeCell="E26" sqref="E26"/>
      <selection pane="bottomRight" activeCell="G10" sqref="G10"/>
    </sheetView>
  </sheetViews>
  <sheetFormatPr defaultColWidth="10.28515625" defaultRowHeight="12.75" x14ac:dyDescent="0.25"/>
  <cols>
    <col min="1" max="1" width="25.28515625" style="47" customWidth="1"/>
    <col min="2" max="2" width="20.140625" style="48" customWidth="1"/>
    <col min="3" max="3" width="9.28515625" style="48" customWidth="1"/>
    <col min="4" max="4" width="16.7109375" style="48" customWidth="1"/>
    <col min="5" max="5" width="9.28515625" style="48" customWidth="1"/>
    <col min="6" max="6" width="15.140625" style="48" customWidth="1"/>
    <col min="7" max="7" width="9.28515625" style="48" customWidth="1"/>
    <col min="8" max="8" width="14.7109375" style="48" customWidth="1"/>
    <col min="9" max="9" width="9.28515625" style="48" customWidth="1"/>
    <col min="10" max="10" width="15.140625" style="48" customWidth="1"/>
    <col min="11" max="11" width="9.28515625" style="48" customWidth="1"/>
    <col min="12" max="12" width="13.28515625" style="48" customWidth="1"/>
    <col min="13" max="13" width="9.28515625" style="48" customWidth="1"/>
    <col min="14" max="14" width="15.140625" style="48" customWidth="1"/>
    <col min="15" max="15" width="9.7109375" style="48" customWidth="1"/>
    <col min="16" max="16" width="18.140625" style="48" customWidth="1"/>
    <col min="17" max="17" width="9.85546875" style="23" customWidth="1"/>
    <col min="18" max="18" width="16.28515625" style="23" customWidth="1"/>
    <col min="19" max="19" width="11.42578125" style="23" customWidth="1"/>
    <col min="20" max="20" width="12.85546875" style="23" customWidth="1"/>
    <col min="21" max="16384" width="10.28515625" style="25"/>
  </cols>
  <sheetData>
    <row r="1" spans="1:20" s="24" customFormat="1" ht="47.25" customHeight="1" thickBot="1" x14ac:dyDescent="0.3">
      <c r="A1" s="92" t="s">
        <v>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23"/>
      <c r="T1" s="23"/>
    </row>
    <row r="2" spans="1:20" ht="18.95" customHeight="1" x14ac:dyDescent="0.25">
      <c r="A2" s="111" t="s">
        <v>55</v>
      </c>
      <c r="B2" s="96"/>
      <c r="C2" s="98">
        <v>470032</v>
      </c>
      <c r="D2" s="99"/>
      <c r="E2" s="98">
        <v>470071</v>
      </c>
      <c r="F2" s="99"/>
      <c r="G2" s="98">
        <v>470014</v>
      </c>
      <c r="H2" s="99"/>
      <c r="I2" s="98">
        <v>470349</v>
      </c>
      <c r="J2" s="99"/>
      <c r="K2" s="98" t="s">
        <v>34</v>
      </c>
      <c r="L2" s="99"/>
      <c r="M2" s="98">
        <v>470111</v>
      </c>
      <c r="N2" s="99"/>
      <c r="O2" s="98" t="s">
        <v>35</v>
      </c>
      <c r="P2" s="99"/>
      <c r="Q2" s="114" t="s">
        <v>36</v>
      </c>
      <c r="R2" s="115"/>
      <c r="S2" s="104" t="s">
        <v>31</v>
      </c>
      <c r="T2" s="104" t="s">
        <v>56</v>
      </c>
    </row>
    <row r="3" spans="1:20" ht="45" customHeight="1" x14ac:dyDescent="0.25">
      <c r="A3" s="112"/>
      <c r="B3" s="97"/>
      <c r="C3" s="106" t="s">
        <v>37</v>
      </c>
      <c r="D3" s="107"/>
      <c r="E3" s="106" t="s">
        <v>38</v>
      </c>
      <c r="F3" s="107"/>
      <c r="G3" s="106" t="s">
        <v>39</v>
      </c>
      <c r="H3" s="107"/>
      <c r="I3" s="106" t="s">
        <v>40</v>
      </c>
      <c r="J3" s="107"/>
      <c r="K3" s="106" t="s">
        <v>41</v>
      </c>
      <c r="L3" s="107"/>
      <c r="M3" s="106" t="s">
        <v>42</v>
      </c>
      <c r="N3" s="107"/>
      <c r="O3" s="106" t="s">
        <v>43</v>
      </c>
      <c r="P3" s="107"/>
      <c r="Q3" s="116"/>
      <c r="R3" s="117"/>
      <c r="S3" s="105"/>
      <c r="T3" s="105"/>
    </row>
    <row r="4" spans="1:20" s="31" customFormat="1" ht="26.25" customHeight="1" thickBot="1" x14ac:dyDescent="0.3">
      <c r="A4" s="113"/>
      <c r="B4" s="26"/>
      <c r="C4" s="27" t="s">
        <v>44</v>
      </c>
      <c r="D4" s="27" t="s">
        <v>45</v>
      </c>
      <c r="E4" s="27" t="s">
        <v>44</v>
      </c>
      <c r="F4" s="27" t="s">
        <v>45</v>
      </c>
      <c r="G4" s="27" t="s">
        <v>44</v>
      </c>
      <c r="H4" s="27" t="s">
        <v>45</v>
      </c>
      <c r="I4" s="27" t="s">
        <v>44</v>
      </c>
      <c r="J4" s="27" t="s">
        <v>45</v>
      </c>
      <c r="K4" s="27" t="s">
        <v>44</v>
      </c>
      <c r="L4" s="27" t="s">
        <v>45</v>
      </c>
      <c r="M4" s="27" t="s">
        <v>44</v>
      </c>
      <c r="N4" s="27" t="s">
        <v>45</v>
      </c>
      <c r="O4" s="27" t="s">
        <v>44</v>
      </c>
      <c r="P4" s="27" t="s">
        <v>45</v>
      </c>
      <c r="Q4" s="28" t="s">
        <v>44</v>
      </c>
      <c r="R4" s="29" t="s">
        <v>45</v>
      </c>
      <c r="S4" s="30" t="s">
        <v>44</v>
      </c>
      <c r="T4" s="28" t="s">
        <v>44</v>
      </c>
    </row>
    <row r="5" spans="1:20" s="31" customFormat="1" ht="31.5" customHeight="1" x14ac:dyDescent="0.25">
      <c r="A5" s="119" t="s">
        <v>46</v>
      </c>
      <c r="B5" s="49" t="s">
        <v>18</v>
      </c>
      <c r="C5" s="50">
        <v>961</v>
      </c>
      <c r="D5" s="50">
        <v>169446721</v>
      </c>
      <c r="E5" s="50">
        <v>622</v>
      </c>
      <c r="F5" s="50">
        <v>115846016</v>
      </c>
      <c r="G5" s="50">
        <v>664</v>
      </c>
      <c r="H5" s="50">
        <v>163727974</v>
      </c>
      <c r="I5" s="50">
        <v>85</v>
      </c>
      <c r="J5" s="50">
        <v>14653250</v>
      </c>
      <c r="K5" s="50">
        <v>11</v>
      </c>
      <c r="L5" s="50">
        <v>2085183</v>
      </c>
      <c r="M5" s="50">
        <v>1391</v>
      </c>
      <c r="N5" s="50">
        <v>257665568</v>
      </c>
      <c r="O5" s="50"/>
      <c r="P5" s="50"/>
      <c r="Q5" s="51">
        <f>C5+E5+G5+I5+K5+M5</f>
        <v>3734</v>
      </c>
      <c r="R5" s="52">
        <f>D5+F5+H5+J5+L5+N5</f>
        <v>723424712</v>
      </c>
      <c r="S5" s="36"/>
      <c r="T5" s="51"/>
    </row>
    <row r="6" spans="1:20" s="31" customFormat="1" ht="31.5" customHeight="1" x14ac:dyDescent="0.25">
      <c r="A6" s="119"/>
      <c r="B6" s="53" t="s">
        <v>47</v>
      </c>
      <c r="C6" s="54">
        <v>317</v>
      </c>
      <c r="D6" s="54">
        <v>77741669</v>
      </c>
      <c r="E6" s="54">
        <v>177</v>
      </c>
      <c r="F6" s="54">
        <v>45130791.5</v>
      </c>
      <c r="G6" s="54">
        <v>422</v>
      </c>
      <c r="H6" s="54">
        <v>107514779</v>
      </c>
      <c r="I6" s="54">
        <v>24</v>
      </c>
      <c r="J6" s="54">
        <v>4567916.3</v>
      </c>
      <c r="K6" s="54">
        <v>0</v>
      </c>
      <c r="L6" s="54">
        <v>0</v>
      </c>
      <c r="M6" s="54">
        <v>474</v>
      </c>
      <c r="N6" s="54">
        <v>118025020.8</v>
      </c>
      <c r="O6" s="54"/>
      <c r="P6" s="54"/>
      <c r="Q6" s="55">
        <f>C6+E6+G6+I6+K6+M6</f>
        <v>1414</v>
      </c>
      <c r="R6" s="56">
        <f>D6+F6+H6+J6+L6+N6</f>
        <v>352980176.60000002</v>
      </c>
      <c r="S6" s="41"/>
      <c r="T6" s="55"/>
    </row>
    <row r="7" spans="1:20" s="31" customFormat="1" ht="31.5" customHeight="1" thickBot="1" x14ac:dyDescent="0.3">
      <c r="A7" s="120"/>
      <c r="B7" s="57" t="s">
        <v>53</v>
      </c>
      <c r="C7" s="58">
        <f>C6/(C5/12*5)</f>
        <v>0.79167533818938618</v>
      </c>
      <c r="D7" s="58">
        <f t="shared" ref="D7:R7" si="0">D6/(D5/12*5)</f>
        <v>1.1011131079957575</v>
      </c>
      <c r="E7" s="58">
        <f t="shared" si="0"/>
        <v>0.68295819935691315</v>
      </c>
      <c r="F7" s="58">
        <f t="shared" si="0"/>
        <v>0.93498165357710716</v>
      </c>
      <c r="G7" s="58">
        <f t="shared" si="0"/>
        <v>1.5253012048192771</v>
      </c>
      <c r="H7" s="58">
        <f t="shared" si="0"/>
        <v>1.5760011151179332</v>
      </c>
      <c r="I7" s="58">
        <f>I6/(I5/12*5)</f>
        <v>0.67764705882352949</v>
      </c>
      <c r="J7" s="58">
        <f t="shared" si="0"/>
        <v>0.74816161056420916</v>
      </c>
      <c r="K7" s="58">
        <f t="shared" si="0"/>
        <v>0</v>
      </c>
      <c r="L7" s="58">
        <f t="shared" si="0"/>
        <v>0</v>
      </c>
      <c r="M7" s="58">
        <f t="shared" si="0"/>
        <v>0.81782890007189069</v>
      </c>
      <c r="N7" s="58">
        <f t="shared" si="0"/>
        <v>1.0993321774370721</v>
      </c>
      <c r="O7" s="58"/>
      <c r="P7" s="58"/>
      <c r="Q7" s="59">
        <f>Q6/(Q5/12*5)</f>
        <v>0.90883770755222271</v>
      </c>
      <c r="R7" s="60">
        <f t="shared" si="0"/>
        <v>1.1710305299053707</v>
      </c>
      <c r="S7" s="46">
        <v>0.7</v>
      </c>
      <c r="T7" s="59">
        <f>Q7-'3 мес 2025'!Q7</f>
        <v>0.36764863417246918</v>
      </c>
    </row>
    <row r="8" spans="1:20" s="31" customFormat="1" ht="31.5" customHeight="1" x14ac:dyDescent="0.25">
      <c r="A8" s="118" t="s">
        <v>49</v>
      </c>
      <c r="B8" s="61" t="s">
        <v>18</v>
      </c>
      <c r="C8" s="62">
        <v>70</v>
      </c>
      <c r="D8" s="62">
        <v>16466743</v>
      </c>
      <c r="E8" s="62"/>
      <c r="F8" s="62"/>
      <c r="G8" s="62">
        <v>51</v>
      </c>
      <c r="H8" s="62">
        <v>11340131</v>
      </c>
      <c r="I8" s="62">
        <v>71</v>
      </c>
      <c r="J8" s="62">
        <v>19625014</v>
      </c>
      <c r="K8" s="62"/>
      <c r="L8" s="62"/>
      <c r="M8" s="62">
        <v>495</v>
      </c>
      <c r="N8" s="62">
        <v>127986012</v>
      </c>
      <c r="O8" s="62"/>
      <c r="P8" s="62"/>
      <c r="Q8" s="63">
        <f>C8+E8+G8+I8+K8+M8</f>
        <v>687</v>
      </c>
      <c r="R8" s="64">
        <f>D8+F8+H8+J8+L8+N8</f>
        <v>175417900</v>
      </c>
      <c r="S8" s="36"/>
      <c r="T8" s="63"/>
    </row>
    <row r="9" spans="1:20" s="31" customFormat="1" ht="31.5" customHeight="1" x14ac:dyDescent="0.25">
      <c r="A9" s="119"/>
      <c r="B9" s="53" t="s">
        <v>47</v>
      </c>
      <c r="C9" s="54">
        <v>14</v>
      </c>
      <c r="D9" s="54">
        <v>3276638</v>
      </c>
      <c r="E9" s="54"/>
      <c r="F9" s="54"/>
      <c r="G9" s="54">
        <v>3</v>
      </c>
      <c r="H9" s="54">
        <v>545232</v>
      </c>
      <c r="I9" s="54">
        <v>3</v>
      </c>
      <c r="J9" s="54">
        <v>833283</v>
      </c>
      <c r="K9" s="54"/>
      <c r="L9" s="54"/>
      <c r="M9" s="54">
        <v>110</v>
      </c>
      <c r="N9" s="54">
        <v>26136928</v>
      </c>
      <c r="O9" s="54"/>
      <c r="P9" s="54"/>
      <c r="Q9" s="55">
        <f>C9+E9+G9+I9+K9+M9</f>
        <v>130</v>
      </c>
      <c r="R9" s="56">
        <f>D9+F9+H9+J9+L9+N9</f>
        <v>30792081</v>
      </c>
      <c r="S9" s="41"/>
      <c r="T9" s="55"/>
    </row>
    <row r="10" spans="1:20" s="31" customFormat="1" ht="31.5" customHeight="1" thickBot="1" x14ac:dyDescent="0.3">
      <c r="A10" s="120"/>
      <c r="B10" s="57" t="s">
        <v>53</v>
      </c>
      <c r="C10" s="58">
        <f>C9/(C8/12*5)</f>
        <v>0.48000000000000004</v>
      </c>
      <c r="D10" s="58">
        <f t="shared" ref="D10" si="1">D9/(D8/12*5)</f>
        <v>0.47756445825382715</v>
      </c>
      <c r="E10" s="58"/>
      <c r="F10" s="58"/>
      <c r="G10" s="58">
        <f t="shared" ref="G10:J10" si="2">G9/(G8/12*5)</f>
        <v>0.14117647058823529</v>
      </c>
      <c r="H10" s="58">
        <f t="shared" si="2"/>
        <v>0.11539168286503922</v>
      </c>
      <c r="I10" s="58">
        <f t="shared" si="2"/>
        <v>0.10140845070422534</v>
      </c>
      <c r="J10" s="58">
        <f t="shared" si="2"/>
        <v>0.10190459991518988</v>
      </c>
      <c r="K10" s="58"/>
      <c r="L10" s="58"/>
      <c r="M10" s="58">
        <f t="shared" ref="M10:N10" si="3">M9/(M8/12*5)</f>
        <v>0.53333333333333333</v>
      </c>
      <c r="N10" s="58">
        <f t="shared" si="3"/>
        <v>0.49012096103127267</v>
      </c>
      <c r="O10" s="58"/>
      <c r="P10" s="58"/>
      <c r="Q10" s="65">
        <f t="shared" ref="Q10:R10" si="4">Q9/(Q8/12*5)</f>
        <v>0.45414847161572053</v>
      </c>
      <c r="R10" s="60">
        <f t="shared" si="4"/>
        <v>0.4212853671147585</v>
      </c>
      <c r="S10" s="46">
        <v>0.7</v>
      </c>
      <c r="T10" s="59">
        <f>Q10-'3 мес 2025'!Q10</f>
        <v>4.0756914119359555E-2</v>
      </c>
    </row>
    <row r="11" spans="1:20" s="31" customFormat="1" ht="31.5" customHeight="1" x14ac:dyDescent="0.25">
      <c r="A11" s="118" t="s">
        <v>50</v>
      </c>
      <c r="B11" s="61" t="s">
        <v>18</v>
      </c>
      <c r="C11" s="62"/>
      <c r="D11" s="62"/>
      <c r="E11" s="62"/>
      <c r="F11" s="62"/>
      <c r="G11" s="62"/>
      <c r="H11" s="62"/>
      <c r="I11" s="62">
        <v>182</v>
      </c>
      <c r="J11" s="62">
        <v>55784638</v>
      </c>
      <c r="K11" s="62"/>
      <c r="L11" s="62"/>
      <c r="M11" s="62">
        <v>118</v>
      </c>
      <c r="N11" s="62">
        <v>36168062</v>
      </c>
      <c r="O11" s="62"/>
      <c r="P11" s="62"/>
      <c r="Q11" s="63">
        <f>C11+E11+G11+I11+K11+M11</f>
        <v>300</v>
      </c>
      <c r="R11" s="64">
        <f>D11+F11+H11+J11+L11+N11</f>
        <v>91952700</v>
      </c>
      <c r="S11" s="36"/>
      <c r="T11" s="63"/>
    </row>
    <row r="12" spans="1:20" s="31" customFormat="1" ht="31.5" customHeight="1" x14ac:dyDescent="0.25">
      <c r="A12" s="119"/>
      <c r="B12" s="53" t="s">
        <v>47</v>
      </c>
      <c r="C12" s="54"/>
      <c r="D12" s="54"/>
      <c r="E12" s="54"/>
      <c r="F12" s="54"/>
      <c r="G12" s="54"/>
      <c r="H12" s="54"/>
      <c r="I12" s="54">
        <v>0</v>
      </c>
      <c r="J12" s="54">
        <v>0</v>
      </c>
      <c r="K12" s="54"/>
      <c r="L12" s="54"/>
      <c r="M12" s="54">
        <v>32</v>
      </c>
      <c r="N12" s="54">
        <v>9808288</v>
      </c>
      <c r="O12" s="54"/>
      <c r="P12" s="54"/>
      <c r="Q12" s="55">
        <f>C12+E12+G12+I12+K12+M12</f>
        <v>32</v>
      </c>
      <c r="R12" s="56">
        <f>D12+F12+H12+J12+L12+N12</f>
        <v>9808288</v>
      </c>
      <c r="S12" s="41"/>
      <c r="T12" s="55"/>
    </row>
    <row r="13" spans="1:20" s="31" customFormat="1" ht="31.5" customHeight="1" thickBot="1" x14ac:dyDescent="0.3">
      <c r="A13" s="120"/>
      <c r="B13" s="57" t="s">
        <v>53</v>
      </c>
      <c r="C13" s="58"/>
      <c r="D13" s="58"/>
      <c r="E13" s="58"/>
      <c r="F13" s="58"/>
      <c r="G13" s="58"/>
      <c r="H13" s="58"/>
      <c r="I13" s="58">
        <f t="shared" ref="I13:J13" si="5">I12/(I11/12*5)</f>
        <v>0</v>
      </c>
      <c r="J13" s="58">
        <f t="shared" si="5"/>
        <v>0</v>
      </c>
      <c r="K13" s="58"/>
      <c r="L13" s="58"/>
      <c r="M13" s="58">
        <f t="shared" ref="M13:N13" si="6">M12/(M11/12*5)</f>
        <v>0.6508474576271186</v>
      </c>
      <c r="N13" s="58">
        <f t="shared" si="6"/>
        <v>0.65084745762711871</v>
      </c>
      <c r="O13" s="58"/>
      <c r="P13" s="58"/>
      <c r="Q13" s="65">
        <f t="shared" ref="Q13:R13" si="7">Q12/(Q11/12*5)</f>
        <v>0.25600000000000001</v>
      </c>
      <c r="R13" s="60">
        <f t="shared" si="7"/>
        <v>0.25600000000000001</v>
      </c>
      <c r="S13" s="46">
        <v>0.7</v>
      </c>
      <c r="T13" s="59">
        <f>Q13-'3 мес 2025'!Q13</f>
        <v>5.5999999999999994E-2</v>
      </c>
    </row>
    <row r="14" spans="1:20" s="31" customFormat="1" ht="31.5" customHeight="1" x14ac:dyDescent="0.25">
      <c r="A14" s="118" t="s">
        <v>51</v>
      </c>
      <c r="B14" s="61" t="s">
        <v>18</v>
      </c>
      <c r="C14" s="62">
        <v>43</v>
      </c>
      <c r="D14" s="62">
        <v>9017820</v>
      </c>
      <c r="E14" s="62"/>
      <c r="F14" s="62"/>
      <c r="G14" s="62">
        <v>108</v>
      </c>
      <c r="H14" s="62">
        <v>18724830</v>
      </c>
      <c r="I14" s="62">
        <v>10</v>
      </c>
      <c r="J14" s="62">
        <v>1732616</v>
      </c>
      <c r="K14" s="62">
        <v>77</v>
      </c>
      <c r="L14" s="62">
        <v>16148189</v>
      </c>
      <c r="M14" s="62">
        <v>182</v>
      </c>
      <c r="N14" s="62">
        <v>38168445</v>
      </c>
      <c r="O14" s="62"/>
      <c r="P14" s="62"/>
      <c r="Q14" s="63">
        <f>C14+E14+G14+I14+K14+M14</f>
        <v>420</v>
      </c>
      <c r="R14" s="64">
        <f t="shared" ref="R14:R15" si="8">D14+F14+H14+J14+L14+N14</f>
        <v>83791900</v>
      </c>
      <c r="S14" s="36"/>
      <c r="T14" s="63"/>
    </row>
    <row r="15" spans="1:20" s="31" customFormat="1" ht="31.5" customHeight="1" x14ac:dyDescent="0.25">
      <c r="A15" s="119"/>
      <c r="B15" s="53" t="s">
        <v>47</v>
      </c>
      <c r="C15" s="54">
        <v>2</v>
      </c>
      <c r="D15" s="54">
        <v>468439.83</v>
      </c>
      <c r="E15" s="54"/>
      <c r="F15" s="54"/>
      <c r="G15" s="54">
        <v>6</v>
      </c>
      <c r="H15" s="54">
        <v>1213909.26</v>
      </c>
      <c r="I15" s="54">
        <v>0</v>
      </c>
      <c r="J15" s="54">
        <v>0</v>
      </c>
      <c r="K15" s="54">
        <v>3</v>
      </c>
      <c r="L15" s="54">
        <v>787569.93</v>
      </c>
      <c r="M15" s="54">
        <v>11</v>
      </c>
      <c r="N15" s="54">
        <v>2836360.79</v>
      </c>
      <c r="O15" s="54"/>
      <c r="P15" s="54"/>
      <c r="Q15" s="55">
        <f>C15+E15+G15+I15+K15+M15</f>
        <v>22</v>
      </c>
      <c r="R15" s="56">
        <f t="shared" si="8"/>
        <v>5306279.8100000005</v>
      </c>
      <c r="S15" s="41"/>
      <c r="T15" s="55"/>
    </row>
    <row r="16" spans="1:20" s="31" customFormat="1" ht="31.5" customHeight="1" thickBot="1" x14ac:dyDescent="0.3">
      <c r="A16" s="120"/>
      <c r="B16" s="57" t="s">
        <v>53</v>
      </c>
      <c r="C16" s="58">
        <f>C15/(C14/12*5)</f>
        <v>0.11162790697674418</v>
      </c>
      <c r="D16" s="58">
        <f t="shared" ref="D16" si="9">D15/(D14/12*5)</f>
        <v>0.12467044052775506</v>
      </c>
      <c r="E16" s="58"/>
      <c r="F16" s="58"/>
      <c r="G16" s="58">
        <f t="shared" ref="G16:N16" si="10">G15/(G14/12*5)</f>
        <v>0.13333333333333333</v>
      </c>
      <c r="H16" s="58">
        <f t="shared" si="10"/>
        <v>0.15558924828690032</v>
      </c>
      <c r="I16" s="58">
        <f t="shared" si="10"/>
        <v>0</v>
      </c>
      <c r="J16" s="58">
        <f t="shared" si="10"/>
        <v>0</v>
      </c>
      <c r="K16" s="58">
        <f t="shared" si="10"/>
        <v>9.3506493506493496E-2</v>
      </c>
      <c r="L16" s="58">
        <f t="shared" si="10"/>
        <v>0.11705138155120676</v>
      </c>
      <c r="M16" s="58">
        <f t="shared" si="10"/>
        <v>0.14505494505494507</v>
      </c>
      <c r="N16" s="58">
        <f t="shared" si="10"/>
        <v>0.17834800175904467</v>
      </c>
      <c r="O16" s="58"/>
      <c r="P16" s="58"/>
      <c r="Q16" s="65">
        <f t="shared" ref="Q16:R16" si="11">Q15/(Q14/12*5)</f>
        <v>0.12571428571428572</v>
      </c>
      <c r="R16" s="60">
        <f t="shared" si="11"/>
        <v>0.15198451812168004</v>
      </c>
      <c r="S16" s="46">
        <v>0.5</v>
      </c>
      <c r="T16" s="59">
        <f>Q16-'3 мес 2025'!Q16</f>
        <v>1.1428571428571441E-2</v>
      </c>
    </row>
    <row r="17" spans="1:20" s="31" customFormat="1" ht="31.5" customHeight="1" x14ac:dyDescent="0.25">
      <c r="A17" s="118" t="s">
        <v>52</v>
      </c>
      <c r="B17" s="61" t="s">
        <v>18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>
        <v>2000</v>
      </c>
      <c r="P17" s="62">
        <v>70828800</v>
      </c>
      <c r="Q17" s="63">
        <f>C17+E17+G17+I17+K17+M17+O17</f>
        <v>2000</v>
      </c>
      <c r="R17" s="64">
        <f>D17+F17+H17+J17+L17+N17+P17</f>
        <v>70828800</v>
      </c>
      <c r="S17" s="36"/>
      <c r="T17" s="63"/>
    </row>
    <row r="18" spans="1:20" s="31" customFormat="1" ht="31.5" customHeight="1" x14ac:dyDescent="0.25">
      <c r="A18" s="119"/>
      <c r="B18" s="53" t="s">
        <v>47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>
        <v>339</v>
      </c>
      <c r="P18" s="54">
        <v>12005298.199999999</v>
      </c>
      <c r="Q18" s="55">
        <f>C18+E18+G18+I18+K18+M18+O18</f>
        <v>339</v>
      </c>
      <c r="R18" s="56">
        <f>D18+F18+H18+J18+L18+N18+P18</f>
        <v>12005298.199999999</v>
      </c>
      <c r="S18" s="41"/>
      <c r="T18" s="55"/>
    </row>
    <row r="19" spans="1:20" s="31" customFormat="1" ht="31.5" customHeight="1" thickBot="1" x14ac:dyDescent="0.3">
      <c r="A19" s="120"/>
      <c r="B19" s="57" t="s">
        <v>53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>
        <f t="shared" ref="O19:R19" si="12">O18/(O17/12*5)</f>
        <v>0.40680000000000005</v>
      </c>
      <c r="P19" s="58">
        <f t="shared" si="12"/>
        <v>0.40679378557874762</v>
      </c>
      <c r="Q19" s="65">
        <f t="shared" si="12"/>
        <v>0.40680000000000005</v>
      </c>
      <c r="R19" s="60">
        <f t="shared" si="12"/>
        <v>0.40679378557874762</v>
      </c>
      <c r="S19" s="46">
        <v>0.5</v>
      </c>
      <c r="T19" s="59">
        <f>Q19-'3 мес 2025'!Q19</f>
        <v>0.14480000000000004</v>
      </c>
    </row>
    <row r="20" spans="1:20" s="31" customFormat="1" ht="31.5" customHeight="1" x14ac:dyDescent="0.25">
      <c r="A20" s="118" t="s">
        <v>16</v>
      </c>
      <c r="B20" s="61" t="s">
        <v>18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64"/>
      <c r="S20" s="36"/>
      <c r="T20" s="63"/>
    </row>
    <row r="21" spans="1:20" s="31" customFormat="1" ht="31.5" customHeight="1" x14ac:dyDescent="0.25">
      <c r="A21" s="119"/>
      <c r="B21" s="53" t="s">
        <v>47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  <c r="R21" s="56"/>
      <c r="S21" s="41"/>
      <c r="T21" s="55"/>
    </row>
    <row r="22" spans="1:20" s="31" customFormat="1" ht="31.5" customHeight="1" thickBot="1" x14ac:dyDescent="0.3">
      <c r="A22" s="120"/>
      <c r="B22" s="57" t="s">
        <v>53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59"/>
      <c r="Q22" s="59"/>
      <c r="R22" s="60"/>
      <c r="S22" s="46">
        <v>0.5</v>
      </c>
      <c r="T22" s="59">
        <f>Q22-'3 мес 2025'!Q22</f>
        <v>0</v>
      </c>
    </row>
  </sheetData>
  <mergeCells count="26">
    <mergeCell ref="A17:A19"/>
    <mergeCell ref="A20:A22"/>
    <mergeCell ref="M3:N3"/>
    <mergeCell ref="O3:P3"/>
    <mergeCell ref="A5:A7"/>
    <mergeCell ref="A8:A10"/>
    <mergeCell ref="A11:A13"/>
    <mergeCell ref="A14:A16"/>
    <mergeCell ref="S2:S3"/>
    <mergeCell ref="T2:T3"/>
    <mergeCell ref="C3:D3"/>
    <mergeCell ref="E3:F3"/>
    <mergeCell ref="G3:H3"/>
    <mergeCell ref="I3:J3"/>
    <mergeCell ref="K3:L3"/>
    <mergeCell ref="A1:R1"/>
    <mergeCell ref="A2:A4"/>
    <mergeCell ref="B2:B3"/>
    <mergeCell ref="C2:D2"/>
    <mergeCell ref="E2:F2"/>
    <mergeCell ref="G2:H2"/>
    <mergeCell ref="I2:J2"/>
    <mergeCell ref="K2:L2"/>
    <mergeCell ref="M2:N2"/>
    <mergeCell ref="O2:P2"/>
    <mergeCell ref="Q2:R3"/>
  </mergeCells>
  <printOptions horizontalCentered="1"/>
  <pageMargins left="0.19685039370078741" right="0" top="0.35433070866141736" bottom="0.19685039370078741" header="0.27559055118110237" footer="0.19685039370078741"/>
  <pageSetup paperSize="9" scale="5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150.28515625" customWidth="1"/>
  </cols>
  <sheetData>
    <row r="2" spans="2:2" ht="27" x14ac:dyDescent="0.35">
      <c r="B2" s="76" t="s">
        <v>60</v>
      </c>
    </row>
    <row r="4" spans="2:2" ht="182.25" x14ac:dyDescent="0.3">
      <c r="B4" s="75" t="s">
        <v>61</v>
      </c>
    </row>
    <row r="5" spans="2:2" ht="60.75" x14ac:dyDescent="0.3">
      <c r="B5" s="75" t="s">
        <v>62</v>
      </c>
    </row>
    <row r="6" spans="2:2" ht="60.75" x14ac:dyDescent="0.3">
      <c r="B6" s="75" t="s">
        <v>59</v>
      </c>
    </row>
    <row r="7" spans="2:2" ht="40.5" x14ac:dyDescent="0.3">
      <c r="B7" s="75" t="s">
        <v>63</v>
      </c>
    </row>
    <row r="8" spans="2:2" ht="20.25" x14ac:dyDescent="0.3">
      <c r="B8" s="7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28</vt:i4>
      </vt:variant>
    </vt:vector>
  </HeadingPairs>
  <TitlesOfParts>
    <vt:vector size="33" baseType="lpstr">
      <vt:lpstr>тема</vt:lpstr>
      <vt:lpstr>Аналитика отчета 2 КВ</vt:lpstr>
      <vt:lpstr>3 мес 2025</vt:lpstr>
      <vt:lpstr>5 мес 2025</vt:lpstr>
      <vt:lpstr>Проведены</vt:lpstr>
      <vt:lpstr>'Аналитика отчета 2 КВ'!V_тп_23_10</vt:lpstr>
      <vt:lpstr>'Аналитика отчета 2 КВ'!V_тп_23_11</vt:lpstr>
      <vt:lpstr>'Аналитика отчета 2 КВ'!V_тп_23_3</vt:lpstr>
      <vt:lpstr>'Аналитика отчета 2 КВ'!V_тп_23_5</vt:lpstr>
      <vt:lpstr>'Аналитика отчета 2 КВ'!V_тп_23_6</vt:lpstr>
      <vt:lpstr>'Аналитика отчета 2 КВ'!V_тп_23_8</vt:lpstr>
      <vt:lpstr>'Аналитика отчета 2 КВ'!V_тп_30_10</vt:lpstr>
      <vt:lpstr>'Аналитика отчета 2 КВ'!V_тп_30_11</vt:lpstr>
      <vt:lpstr>'Аналитика отчета 2 КВ'!V_тп_30_3</vt:lpstr>
      <vt:lpstr>'Аналитика отчета 2 КВ'!V_тп_30_5</vt:lpstr>
      <vt:lpstr>'Аналитика отчета 2 КВ'!V_тп_30_6</vt:lpstr>
      <vt:lpstr>'Аналитика отчета 2 КВ'!V_тп_30_8</vt:lpstr>
      <vt:lpstr>'Аналитика отчета 2 КВ'!V_тп_31_10</vt:lpstr>
      <vt:lpstr>'Аналитика отчета 2 КВ'!V_тп_31_11</vt:lpstr>
      <vt:lpstr>'Аналитика отчета 2 КВ'!V_тп_31_3</vt:lpstr>
      <vt:lpstr>'Аналитика отчета 2 КВ'!V_тп_31_5</vt:lpstr>
      <vt:lpstr>'Аналитика отчета 2 КВ'!V_тп_31_6</vt:lpstr>
      <vt:lpstr>'Аналитика отчета 2 КВ'!V_тп_31_8</vt:lpstr>
      <vt:lpstr>'Аналитика отчета 2 КВ'!V_тп_32_10</vt:lpstr>
      <vt:lpstr>'Аналитика отчета 2 КВ'!V_тп_32_11</vt:lpstr>
      <vt:lpstr>'Аналитика отчета 2 КВ'!V_тп_32_3</vt:lpstr>
      <vt:lpstr>'Аналитика отчета 2 КВ'!V_тп_32_5</vt:lpstr>
      <vt:lpstr>'Аналитика отчета 2 КВ'!V_тп_32_6</vt:lpstr>
      <vt:lpstr>'Аналитика отчета 2 КВ'!V_тп_32_8</vt:lpstr>
      <vt:lpstr>'3 мес 2025'!Заголовки_для_печати</vt:lpstr>
      <vt:lpstr>'5 мес 2025'!Заголовки_для_печати</vt:lpstr>
      <vt:lpstr>'Аналитика отчета 2 КВ'!Заголовки_для_печати</vt:lpstr>
      <vt:lpstr>'Аналитика отчета 2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Наталья Владимировна</dc:creator>
  <cp:lastModifiedBy>Брискина Бэлла Израилевна</cp:lastModifiedBy>
  <cp:lastPrinted>2025-07-18T10:16:51Z</cp:lastPrinted>
  <dcterms:created xsi:type="dcterms:W3CDTF">2025-02-24T08:35:00Z</dcterms:created>
  <dcterms:modified xsi:type="dcterms:W3CDTF">2025-07-21T06:52:12Z</dcterms:modified>
</cp:coreProperties>
</file>