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30" activeTab="0"/>
  </bookViews>
  <sheets>
    <sheet name="ОЧ с 01.10 " sheetId="1" r:id="rId1"/>
  </sheets>
  <definedNames>
    <definedName name="_xlnm.Print_Titles" localSheetId="0">'ОЧ с 01.10 '!$4:$8</definedName>
  </definedNames>
  <calcPr fullCalcOnLoad="1"/>
</workbook>
</file>

<file path=xl/sharedStrings.xml><?xml version="1.0" encoding="utf-8"?>
<sst xmlns="http://schemas.openxmlformats.org/spreadsheetml/2006/main" count="79" uniqueCount="59">
  <si>
    <t>№ п/п</t>
  </si>
  <si>
    <t>Наименование МО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</si>
  <si>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</si>
  <si>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</si>
  <si>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</si>
  <si>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</si>
  <si>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</si>
  <si>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</si>
  <si>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</si>
  <si>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</si>
  <si>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</si>
  <si>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</si>
  <si>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</si>
  <si>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</si>
  <si>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</si>
  <si>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</si>
  <si>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</si>
  <si>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</si>
  <si>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</si>
  <si>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</si>
  <si>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</si>
  <si>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</si>
  <si>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</si>
  <si>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"Светогорская РБ"</t>
  </si>
  <si>
    <t>ГБУЗ ЛО "Сертоловская ГБ"</t>
  </si>
  <si>
    <t>ГБУЗ ЛО "Токсовская РБ"</t>
  </si>
  <si>
    <t>ФГБУЗ ЦМСЧ № 38 ФМБА России</t>
  </si>
  <si>
    <t>№ однородной группы</t>
  </si>
  <si>
    <t xml:space="preserve">Итого по группе </t>
  </si>
  <si>
    <t xml:space="preserve">основная часть БДПН АМП </t>
  </si>
  <si>
    <t>БДПН АМП  лечебная с 01.07.17 в месяц, руб.</t>
  </si>
  <si>
    <t>БДПН АМП профилактика с 01.07.17 в месяц, руб.</t>
  </si>
  <si>
    <t>Раздел Базовый дифференцированный подушевой норматив финансирования на прикрепившихся лиц для однородных групп медицинских организаций (основная часть) (ОЧ БДПН)</t>
  </si>
  <si>
    <t>проверка</t>
  </si>
  <si>
    <t>ОЧ 0,99</t>
  </si>
  <si>
    <t>ОЧ 0,99999</t>
  </si>
  <si>
    <t>численность</t>
  </si>
  <si>
    <t>сумма увеличения</t>
  </si>
  <si>
    <t>увелич ОЧ в месяц</t>
  </si>
  <si>
    <t>на ноябрь*2</t>
  </si>
  <si>
    <t>ОЧ БДПН АМП  на октябрь, руб.</t>
  </si>
  <si>
    <t>ОЧ БДПН АМП на ноябрь, руб.</t>
  </si>
  <si>
    <t>ОЧ БДПН АМП на декабрь, руб.</t>
  </si>
  <si>
    <t xml:space="preserve">ОЧ БДПН АМП с профилактической целью </t>
  </si>
  <si>
    <t xml:space="preserve">ОЧ БДПН АМП обращения по поводу заболевания  </t>
  </si>
  <si>
    <t>в том числе по месяцам</t>
  </si>
  <si>
    <t>Справочно: Основная часть базового диффернцированного подушевого норматива по группам</t>
  </si>
  <si>
    <t>в том числе по группам</t>
  </si>
  <si>
    <t>Базовый дифференцированный подушевой норматив в месяц с 01.07.17 (БДПН АМП)</t>
  </si>
  <si>
    <t>АМП леч</t>
  </si>
  <si>
    <t>отклон</t>
  </si>
  <si>
    <t>АМП проф</t>
  </si>
  <si>
    <t>ОЧ</t>
  </si>
  <si>
    <t>доплата за октябрь в связи с изменением размера поощрительной части БДПН АМП с 01.10.2017</t>
  </si>
  <si>
    <t xml:space="preserve">в том числе: </t>
  </si>
  <si>
    <t>Основная часть базового дифференцированного подушевого норматива в месяц на 4 кв.2017г.</t>
  </si>
  <si>
    <t>Приложение 1 
к Соглашению №11 от 30.11.17</t>
  </si>
  <si>
    <t>Подушевой норматив финансирования медицинской помощи, оказываемой в амбулаторных условиях с профилактической и иными целями (за исключением диспансеризации),  в связи с обращением по поводу заболевания по базовой ТП ОМС на 2017 год, действующий с 01.10.17г</t>
  </si>
  <si>
    <r>
      <t xml:space="preserve">Приложение 16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14 к Соглашению №6 от 14.07.17
Приложение 1 к Соглашению №7 от 28.07.17
Приложение 1 к Соглашению №11 от 30.11.17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</si>
</sst>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  <numFmt numFmtId="167" formatCode="0.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1"/>
      <color indexed="8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" fontId="10" fillId="0" borderId="11" xfId="0" applyNumberFormat="1" applyFont="1" applyFill="1" applyBorder="1" applyAlignment="1">
      <alignment horizontal="center" wrapText="1" shrinkToFit="1"/>
    </xf>
    <xf numFmtId="1" fontId="10" fillId="0" borderId="1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66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A1">
      <selection activeCell="C4" sqref="C4:C7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33.625" style="1" customWidth="1"/>
    <col min="4" max="6" width="11.875" style="1" customWidth="1"/>
    <col min="7" max="10" width="12.375" style="12" customWidth="1"/>
    <col min="11" max="11" width="12.25390625" style="47" customWidth="1"/>
    <col min="12" max="16" width="12.75390625" style="12" customWidth="1"/>
    <col min="17" max="17" width="12.75390625" style="12" hidden="1" customWidth="1"/>
    <col min="18" max="18" width="8.125" style="12" hidden="1" customWidth="1"/>
    <col min="19" max="19" width="12.75390625" style="12" hidden="1" customWidth="1"/>
    <col min="20" max="20" width="8.125" style="12" hidden="1" customWidth="1"/>
    <col min="21" max="21" width="12.75390625" style="12" hidden="1" customWidth="1"/>
    <col min="22" max="22" width="7.00390625" style="12" hidden="1" customWidth="1"/>
    <col min="23" max="32" width="0" style="1" hidden="1" customWidth="1"/>
    <col min="33" max="33" width="12.00390625" style="1" hidden="1" customWidth="1"/>
    <col min="34" max="34" width="13.125" style="28" hidden="1" customWidth="1"/>
    <col min="35" max="35" width="13.125" style="1" hidden="1" customWidth="1"/>
    <col min="36" max="36" width="0" style="1" hidden="1" customWidth="1"/>
    <col min="37" max="16384" width="9.125" style="1" customWidth="1"/>
  </cols>
  <sheetData>
    <row r="1" spans="1:34" s="83" customFormat="1" ht="77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0" t="s">
        <v>56</v>
      </c>
      <c r="P1" s="60"/>
      <c r="Q1" s="61"/>
      <c r="R1" s="61"/>
      <c r="S1" s="61"/>
      <c r="T1" s="61"/>
      <c r="U1" s="61"/>
      <c r="V1" s="61"/>
      <c r="AH1" s="84"/>
    </row>
    <row r="2" spans="1:34" s="9" customFormat="1" ht="36" customHeight="1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46"/>
      <c r="R2" s="46"/>
      <c r="S2" s="46"/>
      <c r="T2" s="46"/>
      <c r="U2" s="46"/>
      <c r="V2" s="46"/>
      <c r="AH2" s="26"/>
    </row>
    <row r="3" spans="1:34" s="8" customFormat="1" ht="24" customHeight="1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46"/>
      <c r="R3" s="46"/>
      <c r="S3" s="46"/>
      <c r="T3" s="46"/>
      <c r="U3" s="46"/>
      <c r="V3" s="46"/>
      <c r="AH3" s="25"/>
    </row>
    <row r="4" spans="1:34" s="8" customFormat="1" ht="37.5" customHeight="1">
      <c r="A4" s="68" t="s">
        <v>0</v>
      </c>
      <c r="B4" s="68" t="s">
        <v>27</v>
      </c>
      <c r="C4" s="68" t="s">
        <v>1</v>
      </c>
      <c r="D4" s="62" t="s">
        <v>48</v>
      </c>
      <c r="E4" s="63" t="s">
        <v>47</v>
      </c>
      <c r="F4" s="64"/>
      <c r="G4" s="67" t="s">
        <v>55</v>
      </c>
      <c r="H4" s="67"/>
      <c r="I4" s="67"/>
      <c r="J4" s="67"/>
      <c r="K4" s="68" t="s">
        <v>46</v>
      </c>
      <c r="L4" s="68"/>
      <c r="M4" s="68"/>
      <c r="N4" s="68"/>
      <c r="O4" s="68"/>
      <c r="P4" s="68"/>
      <c r="Q4" s="34"/>
      <c r="R4" s="34"/>
      <c r="S4" s="34"/>
      <c r="T4" s="34"/>
      <c r="U4" s="34"/>
      <c r="V4" s="34"/>
      <c r="AH4" s="25"/>
    </row>
    <row r="5" spans="1:34" s="8" customFormat="1" ht="27.75" customHeight="1">
      <c r="A5" s="68"/>
      <c r="B5" s="68"/>
      <c r="C5" s="68"/>
      <c r="D5" s="62"/>
      <c r="E5" s="65"/>
      <c r="F5" s="66"/>
      <c r="G5" s="77" t="s">
        <v>45</v>
      </c>
      <c r="H5" s="77"/>
      <c r="I5" s="77"/>
      <c r="J5" s="77"/>
      <c r="K5" s="68"/>
      <c r="L5" s="68"/>
      <c r="M5" s="68"/>
      <c r="N5" s="68"/>
      <c r="O5" s="68"/>
      <c r="P5" s="68"/>
      <c r="Q5" s="34"/>
      <c r="R5" s="34"/>
      <c r="S5" s="34"/>
      <c r="T5" s="34"/>
      <c r="U5" s="34"/>
      <c r="V5" s="34"/>
      <c r="AH5" s="25"/>
    </row>
    <row r="6" spans="1:34" s="8" customFormat="1" ht="27" customHeight="1">
      <c r="A6" s="68"/>
      <c r="B6" s="68"/>
      <c r="C6" s="68"/>
      <c r="D6" s="62"/>
      <c r="E6" s="78" t="s">
        <v>30</v>
      </c>
      <c r="F6" s="79" t="s">
        <v>31</v>
      </c>
      <c r="G6" s="69" t="s">
        <v>40</v>
      </c>
      <c r="H6" s="71" t="s">
        <v>41</v>
      </c>
      <c r="I6" s="59" t="s">
        <v>54</v>
      </c>
      <c r="J6" s="71" t="s">
        <v>42</v>
      </c>
      <c r="K6" s="79" t="s">
        <v>40</v>
      </c>
      <c r="L6" s="79"/>
      <c r="M6" s="79" t="s">
        <v>41</v>
      </c>
      <c r="N6" s="79"/>
      <c r="O6" s="79" t="s">
        <v>42</v>
      </c>
      <c r="P6" s="79"/>
      <c r="Q6" s="81" t="s">
        <v>33</v>
      </c>
      <c r="R6" s="82"/>
      <c r="S6" s="82"/>
      <c r="T6" s="82"/>
      <c r="U6" s="82"/>
      <c r="V6" s="50"/>
      <c r="Y6" s="8">
        <v>100</v>
      </c>
      <c r="AG6" s="8">
        <f>Y6-0.001</f>
        <v>99.999</v>
      </c>
      <c r="AH6" s="29">
        <f>AG6/100</f>
        <v>0.9999899999999999</v>
      </c>
    </row>
    <row r="7" spans="1:34" s="8" customFormat="1" ht="96.75" customHeight="1">
      <c r="A7" s="68"/>
      <c r="B7" s="68"/>
      <c r="C7" s="68"/>
      <c r="D7" s="62"/>
      <c r="E7" s="78"/>
      <c r="F7" s="79"/>
      <c r="G7" s="70"/>
      <c r="H7" s="72"/>
      <c r="I7" s="58" t="s">
        <v>53</v>
      </c>
      <c r="J7" s="72"/>
      <c r="K7" s="37" t="s">
        <v>44</v>
      </c>
      <c r="L7" s="36" t="s">
        <v>43</v>
      </c>
      <c r="M7" s="37" t="s">
        <v>44</v>
      </c>
      <c r="N7" s="36" t="s">
        <v>43</v>
      </c>
      <c r="O7" s="37" t="s">
        <v>44</v>
      </c>
      <c r="P7" s="36" t="s">
        <v>43</v>
      </c>
      <c r="Q7" s="69" t="s">
        <v>40</v>
      </c>
      <c r="R7" s="48"/>
      <c r="S7" s="71" t="s">
        <v>41</v>
      </c>
      <c r="T7" s="44"/>
      <c r="U7" s="71" t="s">
        <v>42</v>
      </c>
      <c r="V7" s="39"/>
      <c r="W7" s="8" t="s">
        <v>34</v>
      </c>
      <c r="X7" s="8" t="s">
        <v>35</v>
      </c>
      <c r="Y7" s="35" t="s">
        <v>38</v>
      </c>
      <c r="Z7" s="67" t="s">
        <v>49</v>
      </c>
      <c r="AA7" s="67"/>
      <c r="AB7" s="67"/>
      <c r="AC7" s="67" t="s">
        <v>51</v>
      </c>
      <c r="AD7" s="67"/>
      <c r="AE7" s="67"/>
      <c r="AF7" s="35" t="s">
        <v>39</v>
      </c>
      <c r="AG7" s="8" t="s">
        <v>36</v>
      </c>
      <c r="AH7" s="25" t="s">
        <v>37</v>
      </c>
    </row>
    <row r="8" spans="1:34" s="14" customFormat="1" ht="13.5" customHeight="1">
      <c r="A8" s="16">
        <v>1</v>
      </c>
      <c r="B8" s="51">
        <f>A8+1</f>
        <v>2</v>
      </c>
      <c r="C8" s="17">
        <f>B8+1</f>
        <v>3</v>
      </c>
      <c r="D8" s="17">
        <v>4</v>
      </c>
      <c r="E8" s="17">
        <v>5</v>
      </c>
      <c r="F8" s="17">
        <v>6</v>
      </c>
      <c r="G8" s="13">
        <v>7</v>
      </c>
      <c r="H8" s="17">
        <v>8</v>
      </c>
      <c r="I8" s="17"/>
      <c r="J8" s="17">
        <v>9</v>
      </c>
      <c r="K8" s="17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70"/>
      <c r="R8" s="49"/>
      <c r="S8" s="72"/>
      <c r="T8" s="45"/>
      <c r="U8" s="72"/>
      <c r="V8" s="39"/>
      <c r="Z8" s="40">
        <v>0.99</v>
      </c>
      <c r="AA8" s="40">
        <v>0.99999</v>
      </c>
      <c r="AB8" s="40" t="s">
        <v>50</v>
      </c>
      <c r="AC8" s="40">
        <v>0.99</v>
      </c>
      <c r="AD8" s="40">
        <v>0.99999</v>
      </c>
      <c r="AE8" s="40" t="s">
        <v>50</v>
      </c>
      <c r="AH8" s="27"/>
    </row>
    <row r="9" spans="1:34" ht="15">
      <c r="A9" s="10">
        <v>1</v>
      </c>
      <c r="B9" s="73">
        <v>1</v>
      </c>
      <c r="C9" s="3" t="s">
        <v>8</v>
      </c>
      <c r="D9" s="54">
        <v>355.98</v>
      </c>
      <c r="E9" s="54">
        <v>303.42</v>
      </c>
      <c r="F9" s="10">
        <v>52.56</v>
      </c>
      <c r="G9" s="32">
        <v>352.42</v>
      </c>
      <c r="H9" s="32">
        <v>359.54</v>
      </c>
      <c r="I9" s="32">
        <v>3.56</v>
      </c>
      <c r="J9" s="32">
        <v>355.98</v>
      </c>
      <c r="K9" s="10">
        <v>300.39</v>
      </c>
      <c r="L9" s="10">
        <v>52.03</v>
      </c>
      <c r="M9" s="32">
        <v>306.45</v>
      </c>
      <c r="N9" s="32">
        <v>53.09</v>
      </c>
      <c r="O9" s="32">
        <v>303.42</v>
      </c>
      <c r="P9" s="32">
        <v>52.56</v>
      </c>
      <c r="Q9" s="38">
        <f>K9+L9</f>
        <v>352.41999999999996</v>
      </c>
      <c r="R9" s="38">
        <f aca="true" t="shared" si="0" ref="R9:R42">Q9-G9</f>
        <v>0</v>
      </c>
      <c r="S9" s="38">
        <f>M9+N9</f>
        <v>359.53999999999996</v>
      </c>
      <c r="T9" s="38">
        <f aca="true" t="shared" si="1" ref="T9:T42">S9-H9</f>
        <v>0</v>
      </c>
      <c r="U9" s="38">
        <f>O9+P9</f>
        <v>355.98</v>
      </c>
      <c r="V9" s="38">
        <f aca="true" t="shared" si="2" ref="V9:V42">U9-J9</f>
        <v>0</v>
      </c>
      <c r="W9" s="19">
        <f aca="true" t="shared" si="3" ref="W9:W43">D9*0.99</f>
        <v>352.4202</v>
      </c>
      <c r="X9" s="18">
        <f aca="true" t="shared" si="4" ref="X9:X43">D9*0.99999</f>
        <v>355.9764402</v>
      </c>
      <c r="Y9" s="18">
        <f>X9-W9</f>
        <v>3.5562401999999906</v>
      </c>
      <c r="Z9" s="41">
        <f>K9</f>
        <v>300.39</v>
      </c>
      <c r="AA9" s="41">
        <f aca="true" t="shared" si="5" ref="AA9:AA43">$AA$8*E9</f>
        <v>303.4169658</v>
      </c>
      <c r="AB9" s="42">
        <f>ROUND((AA9-Z9),2)</f>
        <v>3.03</v>
      </c>
      <c r="AC9" s="41">
        <f>L9</f>
        <v>52.03</v>
      </c>
      <c r="AD9" s="41">
        <f aca="true" t="shared" si="6" ref="AD9:AD43">F9*$AD$8</f>
        <v>52.559474400000006</v>
      </c>
      <c r="AE9" s="41">
        <f>ROUND((AD9-AC9),2)</f>
        <v>0.53</v>
      </c>
      <c r="AF9" s="19">
        <f>ROUND(Y9*2,2)</f>
        <v>7.11</v>
      </c>
      <c r="AG9" s="30">
        <v>29312</v>
      </c>
      <c r="AH9" s="31">
        <f>AG9*Y9</f>
        <v>104240.51274239973</v>
      </c>
    </row>
    <row r="10" spans="1:34" ht="15" customHeight="1">
      <c r="A10" s="2">
        <f>A9+1</f>
        <v>2</v>
      </c>
      <c r="B10" s="75"/>
      <c r="C10" s="3" t="s">
        <v>9</v>
      </c>
      <c r="D10" s="55">
        <v>355.98</v>
      </c>
      <c r="E10" s="55">
        <v>301.76</v>
      </c>
      <c r="F10" s="10">
        <v>54.22</v>
      </c>
      <c r="G10" s="32">
        <v>352.42</v>
      </c>
      <c r="H10" s="32">
        <v>359.54</v>
      </c>
      <c r="I10" s="32">
        <v>3.56</v>
      </c>
      <c r="J10" s="32">
        <v>355.98</v>
      </c>
      <c r="K10" s="10">
        <v>298.74</v>
      </c>
      <c r="L10" s="10">
        <v>53.68</v>
      </c>
      <c r="M10" s="32">
        <v>304.78</v>
      </c>
      <c r="N10" s="32">
        <v>54.76</v>
      </c>
      <c r="O10" s="32">
        <v>301.76</v>
      </c>
      <c r="P10" s="32">
        <v>54.22</v>
      </c>
      <c r="Q10" s="38">
        <f aca="true" t="shared" si="7" ref="Q10:Q42">K10+L10</f>
        <v>352.42</v>
      </c>
      <c r="R10" s="38">
        <f t="shared" si="0"/>
        <v>0</v>
      </c>
      <c r="S10" s="38">
        <f aca="true" t="shared" si="8" ref="S10:S42">M10+N10</f>
        <v>359.53999999999996</v>
      </c>
      <c r="T10" s="38">
        <f t="shared" si="1"/>
        <v>0</v>
      </c>
      <c r="U10" s="38">
        <f aca="true" t="shared" si="9" ref="U10:U42">O10+P10</f>
        <v>355.98</v>
      </c>
      <c r="V10" s="38">
        <f t="shared" si="2"/>
        <v>0</v>
      </c>
      <c r="W10" s="19">
        <f t="shared" si="3"/>
        <v>352.4202</v>
      </c>
      <c r="X10" s="18">
        <f t="shared" si="4"/>
        <v>355.9764402</v>
      </c>
      <c r="Y10" s="18">
        <f aca="true" t="shared" si="10" ref="Y10:Y43">X10-W10</f>
        <v>3.5562401999999906</v>
      </c>
      <c r="Z10" s="41">
        <f aca="true" t="shared" si="11" ref="Z10:Z43">K10</f>
        <v>298.74</v>
      </c>
      <c r="AA10" s="41">
        <f t="shared" si="5"/>
        <v>301.7569824</v>
      </c>
      <c r="AB10" s="41">
        <f aca="true" t="shared" si="12" ref="AB10:AB43">ROUND((AA10-Z10),2)</f>
        <v>3.02</v>
      </c>
      <c r="AC10" s="41">
        <f aca="true" t="shared" si="13" ref="AC10:AC43">L10</f>
        <v>53.68</v>
      </c>
      <c r="AD10" s="41">
        <f t="shared" si="6"/>
        <v>54.2194578</v>
      </c>
      <c r="AE10" s="41">
        <f aca="true" t="shared" si="14" ref="AE10:AE43">ROUND((AD10-AC10),2)</f>
        <v>0.54</v>
      </c>
      <c r="AF10" s="19">
        <f aca="true" t="shared" si="15" ref="AF10:AF43">ROUND(Y10*2,2)</f>
        <v>7.11</v>
      </c>
      <c r="AG10" s="21">
        <v>39848</v>
      </c>
      <c r="AH10" s="31">
        <f aca="true" t="shared" si="16" ref="AH10:AH42">AG10*Y10</f>
        <v>141709.05948959963</v>
      </c>
    </row>
    <row r="11" spans="1:34" s="7" customFormat="1" ht="15" customHeight="1">
      <c r="A11" s="5"/>
      <c r="B11" s="52"/>
      <c r="C11" s="6" t="s">
        <v>28</v>
      </c>
      <c r="D11" s="56">
        <v>355.98</v>
      </c>
      <c r="E11" s="56"/>
      <c r="F11" s="11"/>
      <c r="G11" s="33">
        <v>352.42</v>
      </c>
      <c r="H11" s="33">
        <v>359.54</v>
      </c>
      <c r="I11" s="33">
        <v>3.56</v>
      </c>
      <c r="J11" s="33">
        <v>355.98</v>
      </c>
      <c r="K11" s="11"/>
      <c r="L11" s="11"/>
      <c r="M11" s="32"/>
      <c r="N11" s="32"/>
      <c r="O11" s="32"/>
      <c r="P11" s="32"/>
      <c r="Q11" s="38">
        <f t="shared" si="7"/>
        <v>0</v>
      </c>
      <c r="R11" s="38">
        <f t="shared" si="0"/>
        <v>-352.42</v>
      </c>
      <c r="S11" s="38">
        <f t="shared" si="8"/>
        <v>0</v>
      </c>
      <c r="T11" s="38">
        <f t="shared" si="1"/>
        <v>-359.54</v>
      </c>
      <c r="U11" s="38">
        <f t="shared" si="9"/>
        <v>0</v>
      </c>
      <c r="V11" s="38">
        <f t="shared" si="2"/>
        <v>-355.98</v>
      </c>
      <c r="W11" s="19">
        <f t="shared" si="3"/>
        <v>352.4202</v>
      </c>
      <c r="X11" s="18">
        <f t="shared" si="4"/>
        <v>355.9764402</v>
      </c>
      <c r="Y11" s="18">
        <f t="shared" si="10"/>
        <v>3.5562401999999906</v>
      </c>
      <c r="Z11" s="41">
        <f t="shared" si="11"/>
        <v>0</v>
      </c>
      <c r="AA11" s="41">
        <f t="shared" si="5"/>
        <v>0</v>
      </c>
      <c r="AB11" s="41">
        <f t="shared" si="12"/>
        <v>0</v>
      </c>
      <c r="AC11" s="41">
        <f t="shared" si="13"/>
        <v>0</v>
      </c>
      <c r="AD11" s="41">
        <f t="shared" si="6"/>
        <v>0</v>
      </c>
      <c r="AE11" s="41">
        <f t="shared" si="14"/>
        <v>0</v>
      </c>
      <c r="AF11" s="19">
        <f t="shared" si="15"/>
        <v>7.11</v>
      </c>
      <c r="AG11" s="22">
        <f>SUM(AG9:AG10)</f>
        <v>69160</v>
      </c>
      <c r="AH11" s="22">
        <f>SUM(AH9:AH10)</f>
        <v>245949.57223199937</v>
      </c>
    </row>
    <row r="12" spans="1:34" ht="15" customHeight="1">
      <c r="A12" s="2">
        <f>A10+1</f>
        <v>3</v>
      </c>
      <c r="B12" s="73">
        <v>2</v>
      </c>
      <c r="C12" s="3" t="s">
        <v>14</v>
      </c>
      <c r="D12" s="55">
        <v>302.96</v>
      </c>
      <c r="E12" s="55">
        <v>217.16</v>
      </c>
      <c r="F12" s="10">
        <v>85.8</v>
      </c>
      <c r="G12" s="32">
        <v>299.93</v>
      </c>
      <c r="H12" s="32">
        <v>305.99</v>
      </c>
      <c r="I12" s="32">
        <v>3.0300000000000296</v>
      </c>
      <c r="J12" s="32">
        <v>302.96</v>
      </c>
      <c r="K12" s="10">
        <v>214.99</v>
      </c>
      <c r="L12" s="10">
        <v>84.94</v>
      </c>
      <c r="M12" s="32">
        <v>219.33</v>
      </c>
      <c r="N12" s="32">
        <v>86.66</v>
      </c>
      <c r="O12" s="32">
        <v>217.16</v>
      </c>
      <c r="P12" s="32">
        <v>85.8</v>
      </c>
      <c r="Q12" s="38">
        <f t="shared" si="7"/>
        <v>299.93</v>
      </c>
      <c r="R12" s="38">
        <f t="shared" si="0"/>
        <v>0</v>
      </c>
      <c r="S12" s="38">
        <f t="shared" si="8"/>
        <v>305.99</v>
      </c>
      <c r="T12" s="38">
        <f t="shared" si="1"/>
        <v>0</v>
      </c>
      <c r="U12" s="38">
        <f t="shared" si="9"/>
        <v>302.96</v>
      </c>
      <c r="V12" s="38">
        <f t="shared" si="2"/>
        <v>0</v>
      </c>
      <c r="W12" s="19">
        <f t="shared" si="3"/>
        <v>299.93039999999996</v>
      </c>
      <c r="X12" s="18">
        <f t="shared" si="4"/>
        <v>302.9569704</v>
      </c>
      <c r="Y12" s="18">
        <f t="shared" si="10"/>
        <v>3.0265704000000255</v>
      </c>
      <c r="Z12" s="41">
        <f t="shared" si="11"/>
        <v>214.99</v>
      </c>
      <c r="AA12" s="41">
        <f t="shared" si="5"/>
        <v>217.1578284</v>
      </c>
      <c r="AB12" s="41">
        <f t="shared" si="12"/>
        <v>2.17</v>
      </c>
      <c r="AC12" s="41">
        <f t="shared" si="13"/>
        <v>84.94</v>
      </c>
      <c r="AD12" s="41">
        <f t="shared" si="6"/>
        <v>85.799142</v>
      </c>
      <c r="AE12" s="41">
        <f t="shared" si="14"/>
        <v>0.86</v>
      </c>
      <c r="AF12" s="19">
        <f t="shared" si="15"/>
        <v>6.05</v>
      </c>
      <c r="AG12" s="21">
        <v>18681</v>
      </c>
      <c r="AH12" s="31">
        <f t="shared" si="16"/>
        <v>56539.36164240048</v>
      </c>
    </row>
    <row r="13" spans="1:34" ht="15" customHeight="1">
      <c r="A13" s="2">
        <f>A12+1</f>
        <v>4</v>
      </c>
      <c r="B13" s="75"/>
      <c r="C13" s="3" t="s">
        <v>13</v>
      </c>
      <c r="D13" s="55">
        <v>302.96</v>
      </c>
      <c r="E13" s="55">
        <v>256.54</v>
      </c>
      <c r="F13" s="10">
        <v>46.42</v>
      </c>
      <c r="G13" s="32">
        <v>299.93</v>
      </c>
      <c r="H13" s="32">
        <v>305.99</v>
      </c>
      <c r="I13" s="32">
        <v>3.0300000000000296</v>
      </c>
      <c r="J13" s="32">
        <v>302.96</v>
      </c>
      <c r="K13" s="10">
        <v>253.97</v>
      </c>
      <c r="L13" s="10">
        <v>45.96</v>
      </c>
      <c r="M13" s="32">
        <v>259.11</v>
      </c>
      <c r="N13" s="32">
        <v>46.88</v>
      </c>
      <c r="O13" s="32">
        <v>256.54</v>
      </c>
      <c r="P13" s="32">
        <v>46.42</v>
      </c>
      <c r="Q13" s="38">
        <f t="shared" si="7"/>
        <v>299.93</v>
      </c>
      <c r="R13" s="38">
        <f t="shared" si="0"/>
        <v>0</v>
      </c>
      <c r="S13" s="38">
        <f t="shared" si="8"/>
        <v>305.99</v>
      </c>
      <c r="T13" s="38">
        <f t="shared" si="1"/>
        <v>0</v>
      </c>
      <c r="U13" s="38">
        <f t="shared" si="9"/>
        <v>302.96000000000004</v>
      </c>
      <c r="V13" s="38">
        <f t="shared" si="2"/>
        <v>0</v>
      </c>
      <c r="W13" s="19">
        <f t="shared" si="3"/>
        <v>299.93039999999996</v>
      </c>
      <c r="X13" s="18">
        <f t="shared" si="4"/>
        <v>302.9569704</v>
      </c>
      <c r="Y13" s="18">
        <f t="shared" si="10"/>
        <v>3.0265704000000255</v>
      </c>
      <c r="Z13" s="41">
        <f t="shared" si="11"/>
        <v>253.97</v>
      </c>
      <c r="AA13" s="41">
        <f t="shared" si="5"/>
        <v>256.53743460000004</v>
      </c>
      <c r="AB13" s="41">
        <f t="shared" si="12"/>
        <v>2.57</v>
      </c>
      <c r="AC13" s="41">
        <f t="shared" si="13"/>
        <v>45.96</v>
      </c>
      <c r="AD13" s="41">
        <f t="shared" si="6"/>
        <v>46.419535800000006</v>
      </c>
      <c r="AE13" s="41">
        <f t="shared" si="14"/>
        <v>0.46</v>
      </c>
      <c r="AF13" s="19">
        <f t="shared" si="15"/>
        <v>6.05</v>
      </c>
      <c r="AG13" s="21">
        <v>74693</v>
      </c>
      <c r="AH13" s="31">
        <f t="shared" si="16"/>
        <v>226063.6228872019</v>
      </c>
    </row>
    <row r="14" spans="1:34" s="7" customFormat="1" ht="15" customHeight="1">
      <c r="A14" s="5"/>
      <c r="B14" s="52"/>
      <c r="C14" s="6" t="s">
        <v>28</v>
      </c>
      <c r="D14" s="56">
        <v>302.96</v>
      </c>
      <c r="E14" s="56"/>
      <c r="F14" s="11"/>
      <c r="G14" s="33">
        <v>299.93</v>
      </c>
      <c r="H14" s="33">
        <v>305.99</v>
      </c>
      <c r="I14" s="57">
        <v>3.0300000000000296</v>
      </c>
      <c r="J14" s="33">
        <v>302.96</v>
      </c>
      <c r="K14" s="11"/>
      <c r="L14" s="11"/>
      <c r="M14" s="32">
        <v>0</v>
      </c>
      <c r="N14" s="32">
        <v>0</v>
      </c>
      <c r="O14" s="32">
        <v>0</v>
      </c>
      <c r="P14" s="32">
        <v>0</v>
      </c>
      <c r="Q14" s="38">
        <f t="shared" si="7"/>
        <v>0</v>
      </c>
      <c r="R14" s="38">
        <f t="shared" si="0"/>
        <v>-299.93</v>
      </c>
      <c r="S14" s="38">
        <f t="shared" si="8"/>
        <v>0</v>
      </c>
      <c r="T14" s="38">
        <f t="shared" si="1"/>
        <v>-305.99</v>
      </c>
      <c r="U14" s="38">
        <f t="shared" si="9"/>
        <v>0</v>
      </c>
      <c r="V14" s="38">
        <f t="shared" si="2"/>
        <v>-302.96</v>
      </c>
      <c r="W14" s="19">
        <f t="shared" si="3"/>
        <v>299.93039999999996</v>
      </c>
      <c r="X14" s="18">
        <f t="shared" si="4"/>
        <v>302.9569704</v>
      </c>
      <c r="Y14" s="18">
        <f t="shared" si="10"/>
        <v>3.0265704000000255</v>
      </c>
      <c r="Z14" s="41">
        <f t="shared" si="11"/>
        <v>0</v>
      </c>
      <c r="AA14" s="41">
        <f t="shared" si="5"/>
        <v>0</v>
      </c>
      <c r="AB14" s="41">
        <f t="shared" si="12"/>
        <v>0</v>
      </c>
      <c r="AC14" s="41">
        <f t="shared" si="13"/>
        <v>0</v>
      </c>
      <c r="AD14" s="41">
        <f t="shared" si="6"/>
        <v>0</v>
      </c>
      <c r="AE14" s="41">
        <f t="shared" si="14"/>
        <v>0</v>
      </c>
      <c r="AF14" s="19">
        <f t="shared" si="15"/>
        <v>6.05</v>
      </c>
      <c r="AG14" s="22">
        <f>SUM(AG12:AG13)</f>
        <v>93374</v>
      </c>
      <c r="AH14" s="22">
        <f>SUM(AH12:AH13)</f>
        <v>282602.9845296024</v>
      </c>
    </row>
    <row r="15" spans="1:34" ht="15" customHeight="1">
      <c r="A15" s="2">
        <f>A13+1</f>
        <v>5</v>
      </c>
      <c r="B15" s="73">
        <v>3</v>
      </c>
      <c r="C15" s="3" t="s">
        <v>11</v>
      </c>
      <c r="D15" s="55">
        <v>299.5</v>
      </c>
      <c r="E15" s="55">
        <v>246.46</v>
      </c>
      <c r="F15" s="10">
        <v>53.04</v>
      </c>
      <c r="G15" s="32">
        <v>296.51</v>
      </c>
      <c r="H15" s="32">
        <v>302.49</v>
      </c>
      <c r="I15" s="32">
        <v>2.990000000000009</v>
      </c>
      <c r="J15" s="32">
        <v>299.5</v>
      </c>
      <c r="K15" s="10">
        <v>244</v>
      </c>
      <c r="L15" s="10">
        <v>52.51</v>
      </c>
      <c r="M15" s="32">
        <v>248.92</v>
      </c>
      <c r="N15" s="32">
        <v>53.57</v>
      </c>
      <c r="O15" s="32">
        <v>246.46</v>
      </c>
      <c r="P15" s="32">
        <v>53.04</v>
      </c>
      <c r="Q15" s="38">
        <f t="shared" si="7"/>
        <v>296.51</v>
      </c>
      <c r="R15" s="38">
        <f t="shared" si="0"/>
        <v>0</v>
      </c>
      <c r="S15" s="38">
        <f t="shared" si="8"/>
        <v>302.49</v>
      </c>
      <c r="T15" s="38">
        <f t="shared" si="1"/>
        <v>0</v>
      </c>
      <c r="U15" s="38">
        <f t="shared" si="9"/>
        <v>299.5</v>
      </c>
      <c r="V15" s="38">
        <f t="shared" si="2"/>
        <v>0</v>
      </c>
      <c r="W15" s="19">
        <f t="shared" si="3"/>
        <v>296.505</v>
      </c>
      <c r="X15" s="18">
        <f t="shared" si="4"/>
        <v>299.497005</v>
      </c>
      <c r="Y15" s="18">
        <f t="shared" si="10"/>
        <v>2.992005000000006</v>
      </c>
      <c r="Z15" s="41">
        <f t="shared" si="11"/>
        <v>244</v>
      </c>
      <c r="AA15" s="41">
        <f t="shared" si="5"/>
        <v>246.4575354</v>
      </c>
      <c r="AB15" s="41">
        <f t="shared" si="12"/>
        <v>2.46</v>
      </c>
      <c r="AC15" s="41">
        <f t="shared" si="13"/>
        <v>52.51</v>
      </c>
      <c r="AD15" s="41">
        <f t="shared" si="6"/>
        <v>53.039469600000004</v>
      </c>
      <c r="AE15" s="41">
        <f t="shared" si="14"/>
        <v>0.53</v>
      </c>
      <c r="AF15" s="19">
        <f t="shared" si="15"/>
        <v>5.98</v>
      </c>
      <c r="AG15" s="21">
        <v>48892</v>
      </c>
      <c r="AH15" s="31">
        <f t="shared" si="16"/>
        <v>146285.1084600003</v>
      </c>
    </row>
    <row r="16" spans="1:34" ht="15" customHeight="1">
      <c r="A16" s="2">
        <f>A15+1</f>
        <v>6</v>
      </c>
      <c r="B16" s="74"/>
      <c r="C16" s="3" t="s">
        <v>12</v>
      </c>
      <c r="D16" s="55">
        <v>299.5</v>
      </c>
      <c r="E16" s="55">
        <v>242.78</v>
      </c>
      <c r="F16" s="10">
        <v>56.72</v>
      </c>
      <c r="G16" s="32">
        <v>296.51</v>
      </c>
      <c r="H16" s="32">
        <v>302.49</v>
      </c>
      <c r="I16" s="32">
        <v>2.990000000000009</v>
      </c>
      <c r="J16" s="32">
        <v>299.5</v>
      </c>
      <c r="K16" s="10">
        <v>240.35</v>
      </c>
      <c r="L16" s="10">
        <v>56.16</v>
      </c>
      <c r="M16" s="32">
        <v>245.21</v>
      </c>
      <c r="N16" s="32">
        <v>57.28</v>
      </c>
      <c r="O16" s="32">
        <v>242.78</v>
      </c>
      <c r="P16" s="32">
        <v>56.72</v>
      </c>
      <c r="Q16" s="38">
        <f t="shared" si="7"/>
        <v>296.51</v>
      </c>
      <c r="R16" s="38">
        <f t="shared" si="0"/>
        <v>0</v>
      </c>
      <c r="S16" s="38">
        <f t="shared" si="8"/>
        <v>302.49</v>
      </c>
      <c r="T16" s="38">
        <f t="shared" si="1"/>
        <v>0</v>
      </c>
      <c r="U16" s="38">
        <f t="shared" si="9"/>
        <v>299.5</v>
      </c>
      <c r="V16" s="38">
        <f t="shared" si="2"/>
        <v>0</v>
      </c>
      <c r="W16" s="19">
        <f t="shared" si="3"/>
        <v>296.505</v>
      </c>
      <c r="X16" s="18">
        <f t="shared" si="4"/>
        <v>299.497005</v>
      </c>
      <c r="Y16" s="18">
        <f t="shared" si="10"/>
        <v>2.992005000000006</v>
      </c>
      <c r="Z16" s="41">
        <f t="shared" si="11"/>
        <v>240.35</v>
      </c>
      <c r="AA16" s="41">
        <f t="shared" si="5"/>
        <v>242.7775722</v>
      </c>
      <c r="AB16" s="41">
        <f t="shared" si="12"/>
        <v>2.43</v>
      </c>
      <c r="AC16" s="41">
        <f t="shared" si="13"/>
        <v>56.16</v>
      </c>
      <c r="AD16" s="41">
        <f t="shared" si="6"/>
        <v>56.7194328</v>
      </c>
      <c r="AE16" s="41">
        <f t="shared" si="14"/>
        <v>0.56</v>
      </c>
      <c r="AF16" s="19">
        <f t="shared" si="15"/>
        <v>5.98</v>
      </c>
      <c r="AG16" s="20">
        <v>40068</v>
      </c>
      <c r="AH16" s="31">
        <f t="shared" si="16"/>
        <v>119883.65634000023</v>
      </c>
    </row>
    <row r="17" spans="1:34" ht="15" customHeight="1">
      <c r="A17" s="2">
        <f>A16+1</f>
        <v>7</v>
      </c>
      <c r="B17" s="75"/>
      <c r="C17" s="3" t="s">
        <v>18</v>
      </c>
      <c r="D17" s="55">
        <v>299.5</v>
      </c>
      <c r="E17" s="55">
        <v>256.82</v>
      </c>
      <c r="F17" s="10">
        <v>42.68</v>
      </c>
      <c r="G17" s="32">
        <v>296.51</v>
      </c>
      <c r="H17" s="32">
        <v>302.49</v>
      </c>
      <c r="I17" s="32">
        <v>2.990000000000009</v>
      </c>
      <c r="J17" s="32">
        <v>299.5</v>
      </c>
      <c r="K17" s="10">
        <v>254.25</v>
      </c>
      <c r="L17" s="10">
        <v>42.26</v>
      </c>
      <c r="M17" s="32">
        <v>259.39</v>
      </c>
      <c r="N17" s="32">
        <v>43.1</v>
      </c>
      <c r="O17" s="32">
        <v>256.82</v>
      </c>
      <c r="P17" s="32">
        <v>42.68</v>
      </c>
      <c r="Q17" s="38">
        <f t="shared" si="7"/>
        <v>296.51</v>
      </c>
      <c r="R17" s="38">
        <f t="shared" si="0"/>
        <v>0</v>
      </c>
      <c r="S17" s="38">
        <f t="shared" si="8"/>
        <v>302.49</v>
      </c>
      <c r="T17" s="38">
        <f t="shared" si="1"/>
        <v>0</v>
      </c>
      <c r="U17" s="38">
        <f t="shared" si="9"/>
        <v>299.5</v>
      </c>
      <c r="V17" s="38">
        <f t="shared" si="2"/>
        <v>0</v>
      </c>
      <c r="W17" s="19">
        <f t="shared" si="3"/>
        <v>296.505</v>
      </c>
      <c r="X17" s="18">
        <f t="shared" si="4"/>
        <v>299.497005</v>
      </c>
      <c r="Y17" s="18">
        <f t="shared" si="10"/>
        <v>2.992005000000006</v>
      </c>
      <c r="Z17" s="41">
        <f t="shared" si="11"/>
        <v>254.25</v>
      </c>
      <c r="AA17" s="41">
        <f t="shared" si="5"/>
        <v>256.8174318</v>
      </c>
      <c r="AB17" s="41">
        <f t="shared" si="12"/>
        <v>2.57</v>
      </c>
      <c r="AC17" s="41">
        <f t="shared" si="13"/>
        <v>42.26</v>
      </c>
      <c r="AD17" s="41">
        <f t="shared" si="6"/>
        <v>42.6795732</v>
      </c>
      <c r="AE17" s="41">
        <f t="shared" si="14"/>
        <v>0.42</v>
      </c>
      <c r="AF17" s="19">
        <f t="shared" si="15"/>
        <v>5.98</v>
      </c>
      <c r="AG17" s="21">
        <v>27354</v>
      </c>
      <c r="AH17" s="31">
        <f t="shared" si="16"/>
        <v>81843.30477000016</v>
      </c>
    </row>
    <row r="18" spans="1:34" s="7" customFormat="1" ht="15" customHeight="1">
      <c r="A18" s="5"/>
      <c r="B18" s="52"/>
      <c r="C18" s="6" t="s">
        <v>28</v>
      </c>
      <c r="D18" s="56">
        <v>299.5</v>
      </c>
      <c r="E18" s="56"/>
      <c r="F18" s="11"/>
      <c r="G18" s="33">
        <v>296.51</v>
      </c>
      <c r="H18" s="33">
        <v>302.49</v>
      </c>
      <c r="I18" s="57">
        <v>2.990000000000009</v>
      </c>
      <c r="J18" s="33">
        <v>299.5</v>
      </c>
      <c r="K18" s="11"/>
      <c r="L18" s="11"/>
      <c r="M18" s="32">
        <v>0</v>
      </c>
      <c r="N18" s="32">
        <v>0</v>
      </c>
      <c r="O18" s="32">
        <v>0</v>
      </c>
      <c r="P18" s="32">
        <v>0</v>
      </c>
      <c r="Q18" s="38">
        <f t="shared" si="7"/>
        <v>0</v>
      </c>
      <c r="R18" s="38">
        <f t="shared" si="0"/>
        <v>-296.51</v>
      </c>
      <c r="S18" s="38">
        <f t="shared" si="8"/>
        <v>0</v>
      </c>
      <c r="T18" s="38">
        <f t="shared" si="1"/>
        <v>-302.49</v>
      </c>
      <c r="U18" s="38">
        <f t="shared" si="9"/>
        <v>0</v>
      </c>
      <c r="V18" s="38">
        <f t="shared" si="2"/>
        <v>-299.5</v>
      </c>
      <c r="W18" s="19">
        <f t="shared" si="3"/>
        <v>296.505</v>
      </c>
      <c r="X18" s="18">
        <f t="shared" si="4"/>
        <v>299.497005</v>
      </c>
      <c r="Y18" s="18">
        <f t="shared" si="10"/>
        <v>2.992005000000006</v>
      </c>
      <c r="Z18" s="41">
        <f t="shared" si="11"/>
        <v>0</v>
      </c>
      <c r="AA18" s="41">
        <f t="shared" si="5"/>
        <v>0</v>
      </c>
      <c r="AB18" s="41">
        <f t="shared" si="12"/>
        <v>0</v>
      </c>
      <c r="AC18" s="41">
        <f t="shared" si="13"/>
        <v>0</v>
      </c>
      <c r="AD18" s="41">
        <f t="shared" si="6"/>
        <v>0</v>
      </c>
      <c r="AE18" s="41">
        <f t="shared" si="14"/>
        <v>0</v>
      </c>
      <c r="AF18" s="19">
        <f t="shared" si="15"/>
        <v>5.98</v>
      </c>
      <c r="AG18" s="22">
        <f>SUM(AG15:AG17)</f>
        <v>116314</v>
      </c>
      <c r="AH18" s="22">
        <f>SUM(AH15:AH17)</f>
        <v>348012.0695700007</v>
      </c>
    </row>
    <row r="19" spans="1:34" ht="15" customHeight="1">
      <c r="A19" s="2">
        <f>A17+1</f>
        <v>8</v>
      </c>
      <c r="B19" s="73">
        <v>4</v>
      </c>
      <c r="C19" s="3" t="s">
        <v>19</v>
      </c>
      <c r="D19" s="55">
        <v>287.52</v>
      </c>
      <c r="E19" s="55">
        <v>245.5</v>
      </c>
      <c r="F19" s="10">
        <v>42.02</v>
      </c>
      <c r="G19" s="32">
        <v>284.64</v>
      </c>
      <c r="H19" s="32">
        <v>290.39</v>
      </c>
      <c r="I19" s="32">
        <v>2.87</v>
      </c>
      <c r="J19" s="32">
        <v>287.52</v>
      </c>
      <c r="K19" s="10">
        <v>243.05</v>
      </c>
      <c r="L19" s="10">
        <v>41.59</v>
      </c>
      <c r="M19" s="32">
        <v>247.95</v>
      </c>
      <c r="N19" s="32">
        <v>42.45</v>
      </c>
      <c r="O19" s="32">
        <v>245.5</v>
      </c>
      <c r="P19" s="32">
        <v>42.02</v>
      </c>
      <c r="Q19" s="38">
        <f t="shared" si="7"/>
        <v>284.64</v>
      </c>
      <c r="R19" s="38">
        <f t="shared" si="0"/>
        <v>0</v>
      </c>
      <c r="S19" s="38">
        <f t="shared" si="8"/>
        <v>290.4</v>
      </c>
      <c r="T19" s="38">
        <f t="shared" si="1"/>
        <v>0.009999999999990905</v>
      </c>
      <c r="U19" s="38">
        <f t="shared" si="9"/>
        <v>287.52</v>
      </c>
      <c r="V19" s="38">
        <f t="shared" si="2"/>
        <v>0</v>
      </c>
      <c r="W19" s="19">
        <f t="shared" si="3"/>
        <v>284.6448</v>
      </c>
      <c r="X19" s="18">
        <f t="shared" si="4"/>
        <v>287.5171248</v>
      </c>
      <c r="Y19" s="18">
        <f t="shared" si="10"/>
        <v>2.8723248000000012</v>
      </c>
      <c r="Z19" s="41">
        <f t="shared" si="11"/>
        <v>243.05</v>
      </c>
      <c r="AA19" s="41">
        <f t="shared" si="5"/>
        <v>245.497545</v>
      </c>
      <c r="AB19" s="41">
        <f t="shared" si="12"/>
        <v>2.45</v>
      </c>
      <c r="AC19" s="41">
        <f t="shared" si="13"/>
        <v>41.59</v>
      </c>
      <c r="AD19" s="41">
        <f t="shared" si="6"/>
        <v>42.0195798</v>
      </c>
      <c r="AE19" s="41">
        <f t="shared" si="14"/>
        <v>0.43</v>
      </c>
      <c r="AF19" s="19">
        <f t="shared" si="15"/>
        <v>5.74</v>
      </c>
      <c r="AG19" s="21">
        <v>56630</v>
      </c>
      <c r="AH19" s="31">
        <f t="shared" si="16"/>
        <v>162659.75342400008</v>
      </c>
    </row>
    <row r="20" spans="1:34" ht="15.75" customHeight="1">
      <c r="A20" s="2">
        <f>A19+1</f>
        <v>9</v>
      </c>
      <c r="B20" s="75"/>
      <c r="C20" s="3" t="s">
        <v>24</v>
      </c>
      <c r="D20" s="55">
        <v>287.52</v>
      </c>
      <c r="E20" s="55">
        <v>248.02</v>
      </c>
      <c r="F20" s="10">
        <v>39.5</v>
      </c>
      <c r="G20" s="32">
        <v>284.64</v>
      </c>
      <c r="H20" s="32">
        <v>290.39</v>
      </c>
      <c r="I20" s="32">
        <v>2.87</v>
      </c>
      <c r="J20" s="32">
        <v>287.52</v>
      </c>
      <c r="K20" s="10">
        <v>245.54</v>
      </c>
      <c r="L20" s="10">
        <v>39.1</v>
      </c>
      <c r="M20" s="32">
        <v>250.5</v>
      </c>
      <c r="N20" s="32">
        <v>39.9</v>
      </c>
      <c r="O20" s="32">
        <v>248.02</v>
      </c>
      <c r="P20" s="32">
        <v>39.5</v>
      </c>
      <c r="Q20" s="38">
        <f t="shared" si="7"/>
        <v>284.64</v>
      </c>
      <c r="R20" s="38">
        <f t="shared" si="0"/>
        <v>0</v>
      </c>
      <c r="S20" s="38">
        <f t="shared" si="8"/>
        <v>290.4</v>
      </c>
      <c r="T20" s="38">
        <f t="shared" si="1"/>
        <v>0.009999999999990905</v>
      </c>
      <c r="U20" s="38">
        <f t="shared" si="9"/>
        <v>287.52</v>
      </c>
      <c r="V20" s="38">
        <f t="shared" si="2"/>
        <v>0</v>
      </c>
      <c r="W20" s="19">
        <f t="shared" si="3"/>
        <v>284.6448</v>
      </c>
      <c r="X20" s="18">
        <f t="shared" si="4"/>
        <v>287.5171248</v>
      </c>
      <c r="Y20" s="18">
        <f t="shared" si="10"/>
        <v>2.8723248000000012</v>
      </c>
      <c r="Z20" s="41">
        <f t="shared" si="11"/>
        <v>245.54</v>
      </c>
      <c r="AA20" s="41">
        <f t="shared" si="5"/>
        <v>248.01751980000003</v>
      </c>
      <c r="AB20" s="41">
        <f t="shared" si="12"/>
        <v>2.48</v>
      </c>
      <c r="AC20" s="41">
        <f t="shared" si="13"/>
        <v>39.1</v>
      </c>
      <c r="AD20" s="41">
        <f t="shared" si="6"/>
        <v>39.499605</v>
      </c>
      <c r="AE20" s="41">
        <f t="shared" si="14"/>
        <v>0.4</v>
      </c>
      <c r="AF20" s="19">
        <f t="shared" si="15"/>
        <v>5.74</v>
      </c>
      <c r="AG20" s="20">
        <v>34252</v>
      </c>
      <c r="AH20" s="31">
        <f t="shared" si="16"/>
        <v>98382.86904960005</v>
      </c>
    </row>
    <row r="21" spans="1:34" s="7" customFormat="1" ht="15" customHeight="1">
      <c r="A21" s="5"/>
      <c r="B21" s="52"/>
      <c r="C21" s="6" t="s">
        <v>28</v>
      </c>
      <c r="D21" s="56">
        <v>287.52</v>
      </c>
      <c r="E21" s="56"/>
      <c r="F21" s="11"/>
      <c r="G21" s="56">
        <v>284.64</v>
      </c>
      <c r="H21" s="56">
        <v>290.39</v>
      </c>
      <c r="I21" s="57">
        <v>2.87</v>
      </c>
      <c r="J21" s="56">
        <v>287.52</v>
      </c>
      <c r="K21" s="11"/>
      <c r="L21" s="11"/>
      <c r="M21" s="32">
        <v>0</v>
      </c>
      <c r="N21" s="32">
        <v>0</v>
      </c>
      <c r="O21" s="32">
        <v>0</v>
      </c>
      <c r="P21" s="32">
        <v>0</v>
      </c>
      <c r="Q21" s="38">
        <f t="shared" si="7"/>
        <v>0</v>
      </c>
      <c r="R21" s="38">
        <f t="shared" si="0"/>
        <v>-284.64</v>
      </c>
      <c r="S21" s="38">
        <f t="shared" si="8"/>
        <v>0</v>
      </c>
      <c r="T21" s="38">
        <f t="shared" si="1"/>
        <v>-290.39</v>
      </c>
      <c r="U21" s="38">
        <f t="shared" si="9"/>
        <v>0</v>
      </c>
      <c r="V21" s="38">
        <f t="shared" si="2"/>
        <v>-287.52</v>
      </c>
      <c r="W21" s="19">
        <f t="shared" si="3"/>
        <v>284.6448</v>
      </c>
      <c r="X21" s="18">
        <f t="shared" si="4"/>
        <v>287.5171248</v>
      </c>
      <c r="Y21" s="18">
        <f t="shared" si="10"/>
        <v>2.8723248000000012</v>
      </c>
      <c r="Z21" s="41">
        <f t="shared" si="11"/>
        <v>0</v>
      </c>
      <c r="AA21" s="41">
        <f t="shared" si="5"/>
        <v>0</v>
      </c>
      <c r="AB21" s="41">
        <f t="shared" si="12"/>
        <v>0</v>
      </c>
      <c r="AC21" s="41">
        <f t="shared" si="13"/>
        <v>0</v>
      </c>
      <c r="AD21" s="41">
        <f t="shared" si="6"/>
        <v>0</v>
      </c>
      <c r="AE21" s="41">
        <f t="shared" si="14"/>
        <v>0</v>
      </c>
      <c r="AF21" s="19">
        <f t="shared" si="15"/>
        <v>5.74</v>
      </c>
      <c r="AG21" s="23">
        <f>SUM(AG19:AG20)</f>
        <v>90882</v>
      </c>
      <c r="AH21" s="23">
        <f>SUM(AH19:AH20)</f>
        <v>261042.62247360015</v>
      </c>
    </row>
    <row r="22" spans="1:34" ht="15" customHeight="1">
      <c r="A22" s="2">
        <f>A20+1</f>
        <v>10</v>
      </c>
      <c r="B22" s="73">
        <v>5</v>
      </c>
      <c r="C22" s="3" t="s">
        <v>17</v>
      </c>
      <c r="D22" s="55">
        <v>265.88</v>
      </c>
      <c r="E22" s="55">
        <v>227.66</v>
      </c>
      <c r="F22" s="10">
        <v>38.22</v>
      </c>
      <c r="G22" s="32">
        <v>263.22</v>
      </c>
      <c r="H22" s="32">
        <v>268.54</v>
      </c>
      <c r="I22" s="32">
        <v>2.660000000000025</v>
      </c>
      <c r="J22" s="32">
        <v>265.88</v>
      </c>
      <c r="K22" s="10">
        <v>225.38</v>
      </c>
      <c r="L22" s="10">
        <v>37.84</v>
      </c>
      <c r="M22" s="32">
        <v>229.94</v>
      </c>
      <c r="N22" s="32">
        <v>38.6</v>
      </c>
      <c r="O22" s="32">
        <v>227.66</v>
      </c>
      <c r="P22" s="32">
        <v>38.22</v>
      </c>
      <c r="Q22" s="38">
        <f t="shared" si="7"/>
        <v>263.22</v>
      </c>
      <c r="R22" s="38">
        <f t="shared" si="0"/>
        <v>0</v>
      </c>
      <c r="S22" s="38">
        <f t="shared" si="8"/>
        <v>268.54</v>
      </c>
      <c r="T22" s="38">
        <f t="shared" si="1"/>
        <v>0</v>
      </c>
      <c r="U22" s="38">
        <f t="shared" si="9"/>
        <v>265.88</v>
      </c>
      <c r="V22" s="38">
        <f t="shared" si="2"/>
        <v>0</v>
      </c>
      <c r="W22" s="19">
        <f t="shared" si="3"/>
        <v>263.2212</v>
      </c>
      <c r="X22" s="18">
        <f t="shared" si="4"/>
        <v>265.8773412</v>
      </c>
      <c r="Y22" s="18">
        <f t="shared" si="10"/>
        <v>2.656141199999979</v>
      </c>
      <c r="Z22" s="41">
        <f t="shared" si="11"/>
        <v>225.38</v>
      </c>
      <c r="AA22" s="41">
        <f t="shared" si="5"/>
        <v>227.6577234</v>
      </c>
      <c r="AB22" s="41">
        <f t="shared" si="12"/>
        <v>2.28</v>
      </c>
      <c r="AC22" s="41">
        <f t="shared" si="13"/>
        <v>37.84</v>
      </c>
      <c r="AD22" s="41">
        <f t="shared" si="6"/>
        <v>38.2196178</v>
      </c>
      <c r="AE22" s="41">
        <f t="shared" si="14"/>
        <v>0.38</v>
      </c>
      <c r="AF22" s="19">
        <f t="shared" si="15"/>
        <v>5.31</v>
      </c>
      <c r="AG22" s="20">
        <v>93222</v>
      </c>
      <c r="AH22" s="31">
        <f t="shared" si="16"/>
        <v>247610.79494639806</v>
      </c>
    </row>
    <row r="23" spans="1:34" ht="15" customHeight="1">
      <c r="A23" s="2">
        <f>A22+1</f>
        <v>11</v>
      </c>
      <c r="B23" s="74"/>
      <c r="C23" s="3" t="s">
        <v>20</v>
      </c>
      <c r="D23" s="55">
        <v>265.88</v>
      </c>
      <c r="E23" s="55">
        <v>232.15</v>
      </c>
      <c r="F23" s="10">
        <v>33.73</v>
      </c>
      <c r="G23" s="32">
        <v>263.22</v>
      </c>
      <c r="H23" s="32">
        <v>268.54</v>
      </c>
      <c r="I23" s="32">
        <v>2.660000000000025</v>
      </c>
      <c r="J23" s="32">
        <v>265.88</v>
      </c>
      <c r="K23" s="10">
        <v>229.83</v>
      </c>
      <c r="L23" s="10">
        <v>33.39</v>
      </c>
      <c r="M23" s="32">
        <v>234.47</v>
      </c>
      <c r="N23" s="32">
        <v>34.07</v>
      </c>
      <c r="O23" s="32">
        <v>232.15</v>
      </c>
      <c r="P23" s="32">
        <v>33.73</v>
      </c>
      <c r="Q23" s="38">
        <f t="shared" si="7"/>
        <v>263.22</v>
      </c>
      <c r="R23" s="38">
        <f t="shared" si="0"/>
        <v>0</v>
      </c>
      <c r="S23" s="38">
        <f t="shared" si="8"/>
        <v>268.54</v>
      </c>
      <c r="T23" s="38">
        <f t="shared" si="1"/>
        <v>0</v>
      </c>
      <c r="U23" s="38">
        <f t="shared" si="9"/>
        <v>265.88</v>
      </c>
      <c r="V23" s="38">
        <f t="shared" si="2"/>
        <v>0</v>
      </c>
      <c r="W23" s="19">
        <f t="shared" si="3"/>
        <v>263.2212</v>
      </c>
      <c r="X23" s="18">
        <f t="shared" si="4"/>
        <v>265.8773412</v>
      </c>
      <c r="Y23" s="18">
        <f t="shared" si="10"/>
        <v>2.656141199999979</v>
      </c>
      <c r="Z23" s="41">
        <f t="shared" si="11"/>
        <v>229.83</v>
      </c>
      <c r="AA23" s="41">
        <f t="shared" si="5"/>
        <v>232.1476785</v>
      </c>
      <c r="AB23" s="41">
        <f t="shared" si="12"/>
        <v>2.32</v>
      </c>
      <c r="AC23" s="41">
        <f t="shared" si="13"/>
        <v>33.39</v>
      </c>
      <c r="AD23" s="41">
        <f t="shared" si="6"/>
        <v>33.7296627</v>
      </c>
      <c r="AE23" s="41">
        <f t="shared" si="14"/>
        <v>0.34</v>
      </c>
      <c r="AF23" s="19">
        <f t="shared" si="15"/>
        <v>5.31</v>
      </c>
      <c r="AG23" s="20">
        <v>9175</v>
      </c>
      <c r="AH23" s="31">
        <f t="shared" si="16"/>
        <v>24370.09550999981</v>
      </c>
    </row>
    <row r="24" spans="1:34" ht="15" customHeight="1">
      <c r="A24" s="2">
        <f>A23+1</f>
        <v>12</v>
      </c>
      <c r="B24" s="74"/>
      <c r="C24" s="3" t="s">
        <v>3</v>
      </c>
      <c r="D24" s="55">
        <v>265.88</v>
      </c>
      <c r="E24" s="55">
        <v>221.87</v>
      </c>
      <c r="F24" s="10">
        <v>44.01</v>
      </c>
      <c r="G24" s="32">
        <v>263.22</v>
      </c>
      <c r="H24" s="32">
        <v>268.54</v>
      </c>
      <c r="I24" s="32">
        <v>2.660000000000025</v>
      </c>
      <c r="J24" s="32">
        <v>265.88</v>
      </c>
      <c r="K24" s="10">
        <v>219.65</v>
      </c>
      <c r="L24" s="10">
        <v>43.57</v>
      </c>
      <c r="M24" s="32">
        <v>224.09</v>
      </c>
      <c r="N24" s="32">
        <v>44.45</v>
      </c>
      <c r="O24" s="32">
        <v>221.87</v>
      </c>
      <c r="P24" s="32">
        <v>44.01</v>
      </c>
      <c r="Q24" s="38">
        <f t="shared" si="7"/>
        <v>263.22</v>
      </c>
      <c r="R24" s="38">
        <f t="shared" si="0"/>
        <v>0</v>
      </c>
      <c r="S24" s="38">
        <f t="shared" si="8"/>
        <v>268.54</v>
      </c>
      <c r="T24" s="38">
        <f t="shared" si="1"/>
        <v>0</v>
      </c>
      <c r="U24" s="38">
        <f t="shared" si="9"/>
        <v>265.88</v>
      </c>
      <c r="V24" s="38">
        <f t="shared" si="2"/>
        <v>0</v>
      </c>
      <c r="W24" s="19">
        <f t="shared" si="3"/>
        <v>263.2212</v>
      </c>
      <c r="X24" s="18">
        <f t="shared" si="4"/>
        <v>265.8773412</v>
      </c>
      <c r="Y24" s="18">
        <f t="shared" si="10"/>
        <v>2.656141199999979</v>
      </c>
      <c r="Z24" s="41">
        <f t="shared" si="11"/>
        <v>219.65</v>
      </c>
      <c r="AA24" s="41">
        <f t="shared" si="5"/>
        <v>221.86778130000002</v>
      </c>
      <c r="AB24" s="41">
        <f t="shared" si="12"/>
        <v>2.22</v>
      </c>
      <c r="AC24" s="41">
        <f t="shared" si="13"/>
        <v>43.57</v>
      </c>
      <c r="AD24" s="41">
        <f t="shared" si="6"/>
        <v>44.0095599</v>
      </c>
      <c r="AE24" s="41">
        <f t="shared" si="14"/>
        <v>0.44</v>
      </c>
      <c r="AF24" s="19">
        <f t="shared" si="15"/>
        <v>5.31</v>
      </c>
      <c r="AG24" s="24">
        <v>151171</v>
      </c>
      <c r="AH24" s="31">
        <f t="shared" si="16"/>
        <v>401531.5213451968</v>
      </c>
    </row>
    <row r="25" spans="1:34" ht="15" customHeight="1">
      <c r="A25" s="2">
        <f>A24+1</f>
        <v>13</v>
      </c>
      <c r="B25" s="74"/>
      <c r="C25" s="3" t="s">
        <v>10</v>
      </c>
      <c r="D25" s="55">
        <v>265.88</v>
      </c>
      <c r="E25" s="55">
        <v>219.99</v>
      </c>
      <c r="F25" s="10">
        <v>45.89</v>
      </c>
      <c r="G25" s="32">
        <v>263.22</v>
      </c>
      <c r="H25" s="32">
        <v>268.54</v>
      </c>
      <c r="I25" s="32">
        <v>2.660000000000025</v>
      </c>
      <c r="J25" s="32">
        <v>265.88</v>
      </c>
      <c r="K25" s="10">
        <v>217.79</v>
      </c>
      <c r="L25" s="10">
        <v>45.43</v>
      </c>
      <c r="M25" s="32">
        <v>222.19</v>
      </c>
      <c r="N25" s="32">
        <v>46.35</v>
      </c>
      <c r="O25" s="32">
        <v>219.99</v>
      </c>
      <c r="P25" s="32">
        <v>45.89</v>
      </c>
      <c r="Q25" s="38">
        <f t="shared" si="7"/>
        <v>263.21999999999997</v>
      </c>
      <c r="R25" s="38">
        <f t="shared" si="0"/>
        <v>0</v>
      </c>
      <c r="S25" s="38">
        <f t="shared" si="8"/>
        <v>268.54</v>
      </c>
      <c r="T25" s="38">
        <f t="shared" si="1"/>
        <v>0</v>
      </c>
      <c r="U25" s="38">
        <f t="shared" si="9"/>
        <v>265.88</v>
      </c>
      <c r="V25" s="38">
        <f t="shared" si="2"/>
        <v>0</v>
      </c>
      <c r="W25" s="19">
        <f t="shared" si="3"/>
        <v>263.2212</v>
      </c>
      <c r="X25" s="18">
        <f t="shared" si="4"/>
        <v>265.8773412</v>
      </c>
      <c r="Y25" s="18">
        <f t="shared" si="10"/>
        <v>2.656141199999979</v>
      </c>
      <c r="Z25" s="41">
        <f t="shared" si="11"/>
        <v>217.79</v>
      </c>
      <c r="AA25" s="41">
        <f t="shared" si="5"/>
        <v>219.98780010000002</v>
      </c>
      <c r="AB25" s="41">
        <f t="shared" si="12"/>
        <v>2.2</v>
      </c>
      <c r="AC25" s="41">
        <f t="shared" si="13"/>
        <v>45.43</v>
      </c>
      <c r="AD25" s="41">
        <f t="shared" si="6"/>
        <v>45.8895411</v>
      </c>
      <c r="AE25" s="41">
        <f t="shared" si="14"/>
        <v>0.46</v>
      </c>
      <c r="AF25" s="19">
        <f t="shared" si="15"/>
        <v>5.31</v>
      </c>
      <c r="AG25" s="20">
        <v>70817</v>
      </c>
      <c r="AH25" s="31">
        <f t="shared" si="16"/>
        <v>188099.95136039853</v>
      </c>
    </row>
    <row r="26" spans="1:34" ht="15" customHeight="1">
      <c r="A26" s="2">
        <f>A25+1</f>
        <v>14</v>
      </c>
      <c r="B26" s="75"/>
      <c r="C26" s="3" t="s">
        <v>16</v>
      </c>
      <c r="D26" s="55">
        <v>265.88</v>
      </c>
      <c r="E26" s="55">
        <v>218.54</v>
      </c>
      <c r="F26" s="10">
        <v>47.34</v>
      </c>
      <c r="G26" s="32">
        <v>263.22</v>
      </c>
      <c r="H26" s="32">
        <v>268.54</v>
      </c>
      <c r="I26" s="32">
        <v>2.660000000000025</v>
      </c>
      <c r="J26" s="32">
        <v>265.88</v>
      </c>
      <c r="K26" s="10">
        <v>216.35</v>
      </c>
      <c r="L26" s="10">
        <v>46.87</v>
      </c>
      <c r="M26" s="32">
        <v>220.73</v>
      </c>
      <c r="N26" s="32">
        <v>47.81</v>
      </c>
      <c r="O26" s="32">
        <v>218.54</v>
      </c>
      <c r="P26" s="32">
        <v>47.34</v>
      </c>
      <c r="Q26" s="38">
        <f t="shared" si="7"/>
        <v>263.21999999999997</v>
      </c>
      <c r="R26" s="38">
        <f t="shared" si="0"/>
        <v>0</v>
      </c>
      <c r="S26" s="38">
        <f t="shared" si="8"/>
        <v>268.53999999999996</v>
      </c>
      <c r="T26" s="38">
        <f t="shared" si="1"/>
        <v>0</v>
      </c>
      <c r="U26" s="38">
        <f t="shared" si="9"/>
        <v>265.88</v>
      </c>
      <c r="V26" s="38">
        <f t="shared" si="2"/>
        <v>0</v>
      </c>
      <c r="W26" s="19">
        <f t="shared" si="3"/>
        <v>263.2212</v>
      </c>
      <c r="X26" s="18">
        <f t="shared" si="4"/>
        <v>265.8773412</v>
      </c>
      <c r="Y26" s="18">
        <f t="shared" si="10"/>
        <v>2.656141199999979</v>
      </c>
      <c r="Z26" s="41">
        <f t="shared" si="11"/>
        <v>216.35</v>
      </c>
      <c r="AA26" s="41">
        <f t="shared" si="5"/>
        <v>218.5378146</v>
      </c>
      <c r="AB26" s="41">
        <f t="shared" si="12"/>
        <v>2.19</v>
      </c>
      <c r="AC26" s="41">
        <f t="shared" si="13"/>
        <v>46.87</v>
      </c>
      <c r="AD26" s="41">
        <f t="shared" si="6"/>
        <v>47.339526600000006</v>
      </c>
      <c r="AE26" s="41">
        <f t="shared" si="14"/>
        <v>0.47</v>
      </c>
      <c r="AF26" s="19">
        <f t="shared" si="15"/>
        <v>5.31</v>
      </c>
      <c r="AG26" s="24">
        <v>79339</v>
      </c>
      <c r="AH26" s="31">
        <f t="shared" si="16"/>
        <v>210735.58666679834</v>
      </c>
    </row>
    <row r="27" spans="1:34" s="7" customFormat="1" ht="15" customHeight="1">
      <c r="A27" s="5"/>
      <c r="B27" s="52"/>
      <c r="C27" s="6" t="s">
        <v>28</v>
      </c>
      <c r="D27" s="56">
        <v>265.88</v>
      </c>
      <c r="E27" s="56"/>
      <c r="F27" s="11"/>
      <c r="G27" s="33">
        <v>263.22</v>
      </c>
      <c r="H27" s="33">
        <v>268.54</v>
      </c>
      <c r="I27" s="57">
        <v>2.660000000000025</v>
      </c>
      <c r="J27" s="33">
        <v>265.88</v>
      </c>
      <c r="K27" s="11"/>
      <c r="L27" s="11"/>
      <c r="M27" s="32">
        <v>0</v>
      </c>
      <c r="N27" s="32">
        <v>0</v>
      </c>
      <c r="O27" s="32">
        <v>0</v>
      </c>
      <c r="P27" s="32">
        <v>0</v>
      </c>
      <c r="Q27" s="38">
        <f t="shared" si="7"/>
        <v>0</v>
      </c>
      <c r="R27" s="38">
        <f t="shared" si="0"/>
        <v>-263.22</v>
      </c>
      <c r="S27" s="38">
        <f t="shared" si="8"/>
        <v>0</v>
      </c>
      <c r="T27" s="38">
        <f t="shared" si="1"/>
        <v>-268.54</v>
      </c>
      <c r="U27" s="38">
        <f t="shared" si="9"/>
        <v>0</v>
      </c>
      <c r="V27" s="38">
        <f t="shared" si="2"/>
        <v>-265.88</v>
      </c>
      <c r="W27" s="19">
        <f t="shared" si="3"/>
        <v>263.2212</v>
      </c>
      <c r="X27" s="18">
        <f t="shared" si="4"/>
        <v>265.8773412</v>
      </c>
      <c r="Y27" s="18">
        <f t="shared" si="10"/>
        <v>2.656141199999979</v>
      </c>
      <c r="Z27" s="41">
        <f t="shared" si="11"/>
        <v>0</v>
      </c>
      <c r="AA27" s="41">
        <f t="shared" si="5"/>
        <v>0</v>
      </c>
      <c r="AB27" s="41">
        <f t="shared" si="12"/>
        <v>0</v>
      </c>
      <c r="AC27" s="41">
        <f t="shared" si="13"/>
        <v>0</v>
      </c>
      <c r="AD27" s="41">
        <f t="shared" si="6"/>
        <v>0</v>
      </c>
      <c r="AE27" s="41">
        <f t="shared" si="14"/>
        <v>0</v>
      </c>
      <c r="AF27" s="19">
        <f t="shared" si="15"/>
        <v>5.31</v>
      </c>
      <c r="AG27" s="22">
        <f>SUM(AG22:AG26)</f>
        <v>403724</v>
      </c>
      <c r="AH27" s="22">
        <f>SUM(AH22:AH26)</f>
        <v>1072347.9498287917</v>
      </c>
    </row>
    <row r="28" spans="1:34" ht="15" customHeight="1">
      <c r="A28" s="2">
        <f>A26+1</f>
        <v>15</v>
      </c>
      <c r="B28" s="73">
        <v>6</v>
      </c>
      <c r="C28" s="4" t="s">
        <v>26</v>
      </c>
      <c r="D28" s="55">
        <v>231.15</v>
      </c>
      <c r="E28" s="55">
        <v>185.85</v>
      </c>
      <c r="F28" s="10">
        <v>45.3</v>
      </c>
      <c r="G28" s="32">
        <v>228.84</v>
      </c>
      <c r="H28" s="32">
        <v>233.46</v>
      </c>
      <c r="I28" s="32">
        <v>2.31</v>
      </c>
      <c r="J28" s="32">
        <v>231.15</v>
      </c>
      <c r="K28" s="10">
        <v>183.99</v>
      </c>
      <c r="L28" s="10">
        <v>44.85</v>
      </c>
      <c r="M28" s="32">
        <v>187.71</v>
      </c>
      <c r="N28" s="32">
        <v>45.75</v>
      </c>
      <c r="O28" s="32">
        <v>185.85</v>
      </c>
      <c r="P28" s="32">
        <v>45.3</v>
      </c>
      <c r="Q28" s="38">
        <f t="shared" si="7"/>
        <v>228.84</v>
      </c>
      <c r="R28" s="38">
        <f t="shared" si="0"/>
        <v>0</v>
      </c>
      <c r="S28" s="38">
        <f t="shared" si="8"/>
        <v>233.46</v>
      </c>
      <c r="T28" s="38">
        <f t="shared" si="1"/>
        <v>0</v>
      </c>
      <c r="U28" s="38">
        <f t="shared" si="9"/>
        <v>231.14999999999998</v>
      </c>
      <c r="V28" s="38">
        <f t="shared" si="2"/>
        <v>0</v>
      </c>
      <c r="W28" s="19">
        <f t="shared" si="3"/>
        <v>228.8385</v>
      </c>
      <c r="X28" s="18">
        <f t="shared" si="4"/>
        <v>231.14768850000002</v>
      </c>
      <c r="Y28" s="18">
        <f t="shared" si="10"/>
        <v>2.3091885000000048</v>
      </c>
      <c r="Z28" s="41">
        <f t="shared" si="11"/>
        <v>183.99</v>
      </c>
      <c r="AA28" s="41">
        <f t="shared" si="5"/>
        <v>185.8481415</v>
      </c>
      <c r="AB28" s="41">
        <f t="shared" si="12"/>
        <v>1.86</v>
      </c>
      <c r="AC28" s="41">
        <f t="shared" si="13"/>
        <v>44.85</v>
      </c>
      <c r="AD28" s="41">
        <f t="shared" si="6"/>
        <v>45.299547</v>
      </c>
      <c r="AE28" s="41">
        <f t="shared" si="14"/>
        <v>0.45</v>
      </c>
      <c r="AF28" s="19">
        <f t="shared" si="15"/>
        <v>4.62</v>
      </c>
      <c r="AG28" s="20">
        <v>68346</v>
      </c>
      <c r="AH28" s="31">
        <f t="shared" si="16"/>
        <v>157823.79722100034</v>
      </c>
    </row>
    <row r="29" spans="1:34" ht="15" customHeight="1">
      <c r="A29" s="2">
        <f>A28+1</f>
        <v>16</v>
      </c>
      <c r="B29" s="75"/>
      <c r="C29" s="3" t="s">
        <v>22</v>
      </c>
      <c r="D29" s="55">
        <v>231.15</v>
      </c>
      <c r="E29" s="55">
        <v>195.63</v>
      </c>
      <c r="F29" s="10">
        <v>35.52</v>
      </c>
      <c r="G29" s="32">
        <v>228.84</v>
      </c>
      <c r="H29" s="32">
        <v>233.46</v>
      </c>
      <c r="I29" s="32">
        <v>2.31</v>
      </c>
      <c r="J29" s="32">
        <v>231.15</v>
      </c>
      <c r="K29" s="10">
        <v>193.67</v>
      </c>
      <c r="L29" s="10">
        <v>35.17</v>
      </c>
      <c r="M29" s="32">
        <v>197.59</v>
      </c>
      <c r="N29" s="32">
        <v>35.87</v>
      </c>
      <c r="O29" s="32">
        <v>195.63</v>
      </c>
      <c r="P29" s="32">
        <v>35.52</v>
      </c>
      <c r="Q29" s="38">
        <f t="shared" si="7"/>
        <v>228.83999999999997</v>
      </c>
      <c r="R29" s="38">
        <f t="shared" si="0"/>
        <v>0</v>
      </c>
      <c r="S29" s="38">
        <f t="shared" si="8"/>
        <v>233.46</v>
      </c>
      <c r="T29" s="38">
        <f t="shared" si="1"/>
        <v>0</v>
      </c>
      <c r="U29" s="38">
        <f t="shared" si="9"/>
        <v>231.15</v>
      </c>
      <c r="V29" s="38">
        <f t="shared" si="2"/>
        <v>0</v>
      </c>
      <c r="W29" s="19">
        <f t="shared" si="3"/>
        <v>228.8385</v>
      </c>
      <c r="X29" s="18">
        <f t="shared" si="4"/>
        <v>231.14768850000002</v>
      </c>
      <c r="Y29" s="18">
        <f t="shared" si="10"/>
        <v>2.3091885000000048</v>
      </c>
      <c r="Z29" s="41">
        <f t="shared" si="11"/>
        <v>193.67</v>
      </c>
      <c r="AA29" s="41">
        <f t="shared" si="5"/>
        <v>195.6280437</v>
      </c>
      <c r="AB29" s="41">
        <f t="shared" si="12"/>
        <v>1.96</v>
      </c>
      <c r="AC29" s="41">
        <f t="shared" si="13"/>
        <v>35.17</v>
      </c>
      <c r="AD29" s="41">
        <f t="shared" si="6"/>
        <v>35.5196448</v>
      </c>
      <c r="AE29" s="41">
        <f t="shared" si="14"/>
        <v>0.35</v>
      </c>
      <c r="AF29" s="19">
        <f t="shared" si="15"/>
        <v>4.62</v>
      </c>
      <c r="AG29" s="20">
        <v>28346</v>
      </c>
      <c r="AH29" s="31">
        <f t="shared" si="16"/>
        <v>65456.25722100014</v>
      </c>
    </row>
    <row r="30" spans="1:34" s="7" customFormat="1" ht="15" customHeight="1">
      <c r="A30" s="5"/>
      <c r="B30" s="52"/>
      <c r="C30" s="6" t="s">
        <v>28</v>
      </c>
      <c r="D30" s="56">
        <v>231.15</v>
      </c>
      <c r="E30" s="56"/>
      <c r="F30" s="11"/>
      <c r="G30" s="33">
        <v>228.84</v>
      </c>
      <c r="H30" s="33">
        <v>233.46</v>
      </c>
      <c r="I30" s="57">
        <v>2.31</v>
      </c>
      <c r="J30" s="33">
        <v>231.15</v>
      </c>
      <c r="K30" s="11"/>
      <c r="L30" s="11"/>
      <c r="M30" s="32">
        <v>0</v>
      </c>
      <c r="N30" s="32">
        <v>0</v>
      </c>
      <c r="O30" s="32">
        <v>0</v>
      </c>
      <c r="P30" s="32">
        <v>0</v>
      </c>
      <c r="Q30" s="38">
        <f t="shared" si="7"/>
        <v>0</v>
      </c>
      <c r="R30" s="38">
        <f t="shared" si="0"/>
        <v>-228.84</v>
      </c>
      <c r="S30" s="38">
        <f t="shared" si="8"/>
        <v>0</v>
      </c>
      <c r="T30" s="38">
        <f t="shared" si="1"/>
        <v>-233.46</v>
      </c>
      <c r="U30" s="38">
        <f t="shared" si="9"/>
        <v>0</v>
      </c>
      <c r="V30" s="38">
        <f t="shared" si="2"/>
        <v>-231.15</v>
      </c>
      <c r="W30" s="19">
        <f t="shared" si="3"/>
        <v>228.8385</v>
      </c>
      <c r="X30" s="18">
        <f t="shared" si="4"/>
        <v>231.14768850000002</v>
      </c>
      <c r="Y30" s="18">
        <f t="shared" si="10"/>
        <v>2.3091885000000048</v>
      </c>
      <c r="Z30" s="41">
        <f t="shared" si="11"/>
        <v>0</v>
      </c>
      <c r="AA30" s="41">
        <f t="shared" si="5"/>
        <v>0</v>
      </c>
      <c r="AB30" s="41">
        <f t="shared" si="12"/>
        <v>0</v>
      </c>
      <c r="AC30" s="41">
        <f t="shared" si="13"/>
        <v>0</v>
      </c>
      <c r="AD30" s="41">
        <f t="shared" si="6"/>
        <v>0</v>
      </c>
      <c r="AE30" s="41">
        <f t="shared" si="14"/>
        <v>0</v>
      </c>
      <c r="AF30" s="19">
        <f t="shared" si="15"/>
        <v>4.62</v>
      </c>
      <c r="AG30" s="22">
        <f>SUM(AG28:AG29)</f>
        <v>96692</v>
      </c>
      <c r="AH30" s="22">
        <f>SUM(AH28:AH29)</f>
        <v>223280.05444200046</v>
      </c>
    </row>
    <row r="31" spans="1:34" ht="15" customHeight="1">
      <c r="A31" s="2">
        <f>A29+1</f>
        <v>17</v>
      </c>
      <c r="B31" s="73">
        <v>7</v>
      </c>
      <c r="C31" s="3" t="s">
        <v>7</v>
      </c>
      <c r="D31" s="55">
        <v>226.66</v>
      </c>
      <c r="E31" s="55">
        <v>174.27</v>
      </c>
      <c r="F31" s="10">
        <v>52.39</v>
      </c>
      <c r="G31" s="32">
        <v>224.39</v>
      </c>
      <c r="H31" s="32">
        <v>228.92</v>
      </c>
      <c r="I31" s="32">
        <v>2.259999999999991</v>
      </c>
      <c r="J31" s="32">
        <v>226.66</v>
      </c>
      <c r="K31" s="10">
        <v>172.53</v>
      </c>
      <c r="L31" s="10">
        <v>51.86</v>
      </c>
      <c r="M31" s="32">
        <v>176.01</v>
      </c>
      <c r="N31" s="32">
        <v>52.92</v>
      </c>
      <c r="O31" s="32">
        <v>174.27</v>
      </c>
      <c r="P31" s="32">
        <v>52.39</v>
      </c>
      <c r="Q31" s="38">
        <f t="shared" si="7"/>
        <v>224.39</v>
      </c>
      <c r="R31" s="38">
        <f t="shared" si="0"/>
        <v>0</v>
      </c>
      <c r="S31" s="38">
        <f t="shared" si="8"/>
        <v>228.93</v>
      </c>
      <c r="T31" s="38">
        <f t="shared" si="1"/>
        <v>0.010000000000019327</v>
      </c>
      <c r="U31" s="38">
        <f t="shared" si="9"/>
        <v>226.66000000000003</v>
      </c>
      <c r="V31" s="38">
        <f t="shared" si="2"/>
        <v>0</v>
      </c>
      <c r="W31" s="19">
        <f t="shared" si="3"/>
        <v>224.39339999999999</v>
      </c>
      <c r="X31" s="18">
        <f t="shared" si="4"/>
        <v>226.6577334</v>
      </c>
      <c r="Y31" s="18">
        <f t="shared" si="10"/>
        <v>2.2643334000000266</v>
      </c>
      <c r="Z31" s="41">
        <f t="shared" si="11"/>
        <v>172.53</v>
      </c>
      <c r="AA31" s="41">
        <f t="shared" si="5"/>
        <v>174.26825730000002</v>
      </c>
      <c r="AB31" s="41">
        <f t="shared" si="12"/>
        <v>1.74</v>
      </c>
      <c r="AC31" s="41">
        <f t="shared" si="13"/>
        <v>51.86</v>
      </c>
      <c r="AD31" s="41">
        <f t="shared" si="6"/>
        <v>52.3894761</v>
      </c>
      <c r="AE31" s="41">
        <f t="shared" si="14"/>
        <v>0.53</v>
      </c>
      <c r="AF31" s="19">
        <f t="shared" si="15"/>
        <v>4.53</v>
      </c>
      <c r="AG31" s="20">
        <v>65745</v>
      </c>
      <c r="AH31" s="31">
        <f t="shared" si="16"/>
        <v>148868.59938300174</v>
      </c>
    </row>
    <row r="32" spans="1:34" ht="15" customHeight="1">
      <c r="A32" s="2">
        <f>A31+1</f>
        <v>18</v>
      </c>
      <c r="B32" s="75"/>
      <c r="C32" s="3" t="s">
        <v>23</v>
      </c>
      <c r="D32" s="55">
        <v>226.66</v>
      </c>
      <c r="E32" s="55">
        <v>185.89</v>
      </c>
      <c r="F32" s="10">
        <v>40.77</v>
      </c>
      <c r="G32" s="32">
        <v>224.39</v>
      </c>
      <c r="H32" s="32">
        <v>228.92</v>
      </c>
      <c r="I32" s="32">
        <v>2.259999999999991</v>
      </c>
      <c r="J32" s="32">
        <v>226.66</v>
      </c>
      <c r="K32" s="10">
        <v>184.03</v>
      </c>
      <c r="L32" s="10">
        <v>40.36</v>
      </c>
      <c r="M32" s="32">
        <v>187.75</v>
      </c>
      <c r="N32" s="32">
        <v>41.18</v>
      </c>
      <c r="O32" s="32">
        <v>185.89</v>
      </c>
      <c r="P32" s="32">
        <v>40.77</v>
      </c>
      <c r="Q32" s="38">
        <f t="shared" si="7"/>
        <v>224.39</v>
      </c>
      <c r="R32" s="38">
        <f t="shared" si="0"/>
        <v>0</v>
      </c>
      <c r="S32" s="38">
        <f t="shared" si="8"/>
        <v>228.93</v>
      </c>
      <c r="T32" s="38">
        <f t="shared" si="1"/>
        <v>0.010000000000019327</v>
      </c>
      <c r="U32" s="38">
        <f t="shared" si="9"/>
        <v>226.66</v>
      </c>
      <c r="V32" s="38">
        <f t="shared" si="2"/>
        <v>0</v>
      </c>
      <c r="W32" s="19">
        <f t="shared" si="3"/>
        <v>224.39339999999999</v>
      </c>
      <c r="X32" s="18">
        <f t="shared" si="4"/>
        <v>226.6577334</v>
      </c>
      <c r="Y32" s="18">
        <f t="shared" si="10"/>
        <v>2.2643334000000266</v>
      </c>
      <c r="Z32" s="41">
        <f t="shared" si="11"/>
        <v>184.03</v>
      </c>
      <c r="AA32" s="41">
        <f t="shared" si="5"/>
        <v>185.88814109999998</v>
      </c>
      <c r="AB32" s="41">
        <f t="shared" si="12"/>
        <v>1.86</v>
      </c>
      <c r="AC32" s="41">
        <f t="shared" si="13"/>
        <v>40.36</v>
      </c>
      <c r="AD32" s="41">
        <f t="shared" si="6"/>
        <v>40.769592300000006</v>
      </c>
      <c r="AE32" s="41">
        <f t="shared" si="14"/>
        <v>0.41</v>
      </c>
      <c r="AF32" s="19">
        <f t="shared" si="15"/>
        <v>4.53</v>
      </c>
      <c r="AG32" s="20">
        <v>24031</v>
      </c>
      <c r="AH32" s="31">
        <f t="shared" si="16"/>
        <v>54414.19593540064</v>
      </c>
    </row>
    <row r="33" spans="1:34" s="7" customFormat="1" ht="15" customHeight="1">
      <c r="A33" s="5"/>
      <c r="B33" s="52"/>
      <c r="C33" s="6" t="s">
        <v>28</v>
      </c>
      <c r="D33" s="56">
        <v>226.66</v>
      </c>
      <c r="E33" s="56"/>
      <c r="F33" s="11"/>
      <c r="G33" s="33">
        <v>224.39</v>
      </c>
      <c r="H33" s="33">
        <v>228.92</v>
      </c>
      <c r="I33" s="57">
        <v>2.259999999999991</v>
      </c>
      <c r="J33" s="33">
        <v>226.66</v>
      </c>
      <c r="K33" s="11"/>
      <c r="L33" s="11"/>
      <c r="M33" s="32">
        <v>0</v>
      </c>
      <c r="N33" s="32">
        <v>0</v>
      </c>
      <c r="O33" s="32">
        <v>0</v>
      </c>
      <c r="P33" s="32">
        <v>0</v>
      </c>
      <c r="Q33" s="38">
        <f t="shared" si="7"/>
        <v>0</v>
      </c>
      <c r="R33" s="38">
        <f t="shared" si="0"/>
        <v>-224.39</v>
      </c>
      <c r="S33" s="38">
        <f t="shared" si="8"/>
        <v>0</v>
      </c>
      <c r="T33" s="38">
        <f t="shared" si="1"/>
        <v>-228.92</v>
      </c>
      <c r="U33" s="38">
        <f t="shared" si="9"/>
        <v>0</v>
      </c>
      <c r="V33" s="38">
        <f t="shared" si="2"/>
        <v>-226.66</v>
      </c>
      <c r="W33" s="19">
        <f t="shared" si="3"/>
        <v>224.39339999999999</v>
      </c>
      <c r="X33" s="18">
        <f t="shared" si="4"/>
        <v>226.6577334</v>
      </c>
      <c r="Y33" s="18">
        <f t="shared" si="10"/>
        <v>2.2643334000000266</v>
      </c>
      <c r="Z33" s="41">
        <f t="shared" si="11"/>
        <v>0</v>
      </c>
      <c r="AA33" s="41">
        <f t="shared" si="5"/>
        <v>0</v>
      </c>
      <c r="AB33" s="41">
        <f t="shared" si="12"/>
        <v>0</v>
      </c>
      <c r="AC33" s="41">
        <f t="shared" si="13"/>
        <v>0</v>
      </c>
      <c r="AD33" s="41">
        <f t="shared" si="6"/>
        <v>0</v>
      </c>
      <c r="AE33" s="41">
        <f t="shared" si="14"/>
        <v>0</v>
      </c>
      <c r="AF33" s="19">
        <f t="shared" si="15"/>
        <v>4.53</v>
      </c>
      <c r="AG33" s="22">
        <f>SUM(AG31:AG32)</f>
        <v>89776</v>
      </c>
      <c r="AH33" s="22">
        <f>SUM(AH31:AH32)</f>
        <v>203282.79531840238</v>
      </c>
    </row>
    <row r="34" spans="1:34" ht="15" customHeight="1">
      <c r="A34" s="2">
        <f>A32+1</f>
        <v>19</v>
      </c>
      <c r="B34" s="73">
        <v>8</v>
      </c>
      <c r="C34" s="3" t="s">
        <v>5</v>
      </c>
      <c r="D34" s="55">
        <v>222.41</v>
      </c>
      <c r="E34" s="55">
        <v>184.65</v>
      </c>
      <c r="F34" s="10">
        <v>37.76</v>
      </c>
      <c r="G34" s="32">
        <v>220.19</v>
      </c>
      <c r="H34" s="32">
        <v>224.63</v>
      </c>
      <c r="I34" s="32">
        <v>2.22</v>
      </c>
      <c r="J34" s="32">
        <v>222.41</v>
      </c>
      <c r="K34" s="10">
        <v>182.8</v>
      </c>
      <c r="L34" s="10">
        <v>37.39</v>
      </c>
      <c r="M34" s="32">
        <v>186.5</v>
      </c>
      <c r="N34" s="32">
        <v>38.13</v>
      </c>
      <c r="O34" s="32">
        <v>184.65</v>
      </c>
      <c r="P34" s="32">
        <v>37.76</v>
      </c>
      <c r="Q34" s="38">
        <f t="shared" si="7"/>
        <v>220.19</v>
      </c>
      <c r="R34" s="38">
        <f t="shared" si="0"/>
        <v>0</v>
      </c>
      <c r="S34" s="38">
        <f t="shared" si="8"/>
        <v>224.63</v>
      </c>
      <c r="T34" s="38">
        <f t="shared" si="1"/>
        <v>0</v>
      </c>
      <c r="U34" s="38">
        <f t="shared" si="9"/>
        <v>222.41</v>
      </c>
      <c r="V34" s="38">
        <f t="shared" si="2"/>
        <v>0</v>
      </c>
      <c r="W34" s="19">
        <f t="shared" si="3"/>
        <v>220.1859</v>
      </c>
      <c r="X34" s="18">
        <f t="shared" si="4"/>
        <v>222.40777590000002</v>
      </c>
      <c r="Y34" s="18">
        <f t="shared" si="10"/>
        <v>2.221875900000015</v>
      </c>
      <c r="Z34" s="41">
        <f t="shared" si="11"/>
        <v>182.8</v>
      </c>
      <c r="AA34" s="41">
        <f t="shared" si="5"/>
        <v>184.6481535</v>
      </c>
      <c r="AB34" s="41">
        <f t="shared" si="12"/>
        <v>1.85</v>
      </c>
      <c r="AC34" s="41">
        <f t="shared" si="13"/>
        <v>37.39</v>
      </c>
      <c r="AD34" s="41">
        <f t="shared" si="6"/>
        <v>37.7596224</v>
      </c>
      <c r="AE34" s="41">
        <f t="shared" si="14"/>
        <v>0.37</v>
      </c>
      <c r="AF34" s="19">
        <f t="shared" si="15"/>
        <v>4.44</v>
      </c>
      <c r="AG34" s="20">
        <v>106854</v>
      </c>
      <c r="AH34" s="31">
        <f t="shared" si="16"/>
        <v>237416.32741860158</v>
      </c>
    </row>
    <row r="35" spans="1:34" ht="15" customHeight="1">
      <c r="A35" s="2">
        <f>A34+1</f>
        <v>20</v>
      </c>
      <c r="B35" s="74"/>
      <c r="C35" s="3" t="s">
        <v>21</v>
      </c>
      <c r="D35" s="55">
        <v>222.41</v>
      </c>
      <c r="E35" s="55">
        <v>181.88</v>
      </c>
      <c r="F35" s="10">
        <v>40.53</v>
      </c>
      <c r="G35" s="32">
        <v>220.19</v>
      </c>
      <c r="H35" s="32">
        <v>224.63</v>
      </c>
      <c r="I35" s="32">
        <v>2.22</v>
      </c>
      <c r="J35" s="32">
        <v>222.41</v>
      </c>
      <c r="K35" s="10">
        <v>180.06</v>
      </c>
      <c r="L35" s="10">
        <v>40.13</v>
      </c>
      <c r="M35" s="32">
        <v>183.7</v>
      </c>
      <c r="N35" s="32">
        <v>40.93</v>
      </c>
      <c r="O35" s="32">
        <v>181.88</v>
      </c>
      <c r="P35" s="32">
        <v>40.53</v>
      </c>
      <c r="Q35" s="38">
        <f t="shared" si="7"/>
        <v>220.19</v>
      </c>
      <c r="R35" s="38">
        <f t="shared" si="0"/>
        <v>0</v>
      </c>
      <c r="S35" s="38">
        <f t="shared" si="8"/>
        <v>224.63</v>
      </c>
      <c r="T35" s="38">
        <f t="shared" si="1"/>
        <v>0</v>
      </c>
      <c r="U35" s="38">
        <f t="shared" si="9"/>
        <v>222.41</v>
      </c>
      <c r="V35" s="38">
        <f t="shared" si="2"/>
        <v>0</v>
      </c>
      <c r="W35" s="19">
        <f t="shared" si="3"/>
        <v>220.1859</v>
      </c>
      <c r="X35" s="18">
        <f t="shared" si="4"/>
        <v>222.40777590000002</v>
      </c>
      <c r="Y35" s="18">
        <f t="shared" si="10"/>
        <v>2.221875900000015</v>
      </c>
      <c r="Z35" s="41">
        <f t="shared" si="11"/>
        <v>180.06</v>
      </c>
      <c r="AA35" s="41">
        <f t="shared" si="5"/>
        <v>181.8781812</v>
      </c>
      <c r="AB35" s="41">
        <f t="shared" si="12"/>
        <v>1.82</v>
      </c>
      <c r="AC35" s="41">
        <f t="shared" si="13"/>
        <v>40.13</v>
      </c>
      <c r="AD35" s="41">
        <f t="shared" si="6"/>
        <v>40.529594700000004</v>
      </c>
      <c r="AE35" s="41">
        <f t="shared" si="14"/>
        <v>0.4</v>
      </c>
      <c r="AF35" s="19">
        <f t="shared" si="15"/>
        <v>4.44</v>
      </c>
      <c r="AG35" s="20">
        <v>53201</v>
      </c>
      <c r="AH35" s="31">
        <f t="shared" si="16"/>
        <v>118206.01975590078</v>
      </c>
    </row>
    <row r="36" spans="1:34" ht="15" customHeight="1">
      <c r="A36" s="2">
        <f>A35+1</f>
        <v>21</v>
      </c>
      <c r="B36" s="75"/>
      <c r="C36" s="3" t="s">
        <v>25</v>
      </c>
      <c r="D36" s="55">
        <v>222.41</v>
      </c>
      <c r="E36" s="55">
        <v>186.29</v>
      </c>
      <c r="F36" s="10">
        <v>36.12</v>
      </c>
      <c r="G36" s="32">
        <v>220.19</v>
      </c>
      <c r="H36" s="32">
        <v>224.63</v>
      </c>
      <c r="I36" s="32">
        <v>2.22</v>
      </c>
      <c r="J36" s="32">
        <v>222.41</v>
      </c>
      <c r="K36" s="10">
        <v>184.43</v>
      </c>
      <c r="L36" s="10">
        <v>35.76</v>
      </c>
      <c r="M36" s="32">
        <v>188.15</v>
      </c>
      <c r="N36" s="32">
        <v>36.48</v>
      </c>
      <c r="O36" s="32">
        <v>186.29</v>
      </c>
      <c r="P36" s="32">
        <v>36.12</v>
      </c>
      <c r="Q36" s="38">
        <f t="shared" si="7"/>
        <v>220.19</v>
      </c>
      <c r="R36" s="38">
        <f t="shared" si="0"/>
        <v>0</v>
      </c>
      <c r="S36" s="38">
        <f t="shared" si="8"/>
        <v>224.63</v>
      </c>
      <c r="T36" s="38">
        <f t="shared" si="1"/>
        <v>0</v>
      </c>
      <c r="U36" s="38">
        <f t="shared" si="9"/>
        <v>222.41</v>
      </c>
      <c r="V36" s="38">
        <f t="shared" si="2"/>
        <v>0</v>
      </c>
      <c r="W36" s="19">
        <f t="shared" si="3"/>
        <v>220.1859</v>
      </c>
      <c r="X36" s="18">
        <f t="shared" si="4"/>
        <v>222.40777590000002</v>
      </c>
      <c r="Y36" s="18">
        <f t="shared" si="10"/>
        <v>2.221875900000015</v>
      </c>
      <c r="Z36" s="41">
        <f t="shared" si="11"/>
        <v>184.43</v>
      </c>
      <c r="AA36" s="41">
        <f t="shared" si="5"/>
        <v>186.2881371</v>
      </c>
      <c r="AB36" s="41">
        <f t="shared" si="12"/>
        <v>1.86</v>
      </c>
      <c r="AC36" s="41">
        <f t="shared" si="13"/>
        <v>35.76</v>
      </c>
      <c r="AD36" s="41">
        <f t="shared" si="6"/>
        <v>36.1196388</v>
      </c>
      <c r="AE36" s="41">
        <f t="shared" si="14"/>
        <v>0.36</v>
      </c>
      <c r="AF36" s="19">
        <f t="shared" si="15"/>
        <v>4.44</v>
      </c>
      <c r="AG36" s="20">
        <v>68339</v>
      </c>
      <c r="AH36" s="31">
        <f t="shared" si="16"/>
        <v>151840.77713010102</v>
      </c>
    </row>
    <row r="37" spans="1:34" s="7" customFormat="1" ht="15" customHeight="1">
      <c r="A37" s="5"/>
      <c r="B37" s="52"/>
      <c r="C37" s="6" t="s">
        <v>28</v>
      </c>
      <c r="D37" s="56">
        <v>222.41</v>
      </c>
      <c r="E37" s="56"/>
      <c r="F37" s="11"/>
      <c r="G37" s="33">
        <v>220.19</v>
      </c>
      <c r="H37" s="33">
        <v>224.63</v>
      </c>
      <c r="I37" s="57">
        <v>2.22</v>
      </c>
      <c r="J37" s="33">
        <v>222.41</v>
      </c>
      <c r="K37" s="11"/>
      <c r="L37" s="11"/>
      <c r="M37" s="32">
        <v>0</v>
      </c>
      <c r="N37" s="32">
        <v>0</v>
      </c>
      <c r="O37" s="32">
        <v>0</v>
      </c>
      <c r="P37" s="32">
        <v>0</v>
      </c>
      <c r="Q37" s="38">
        <f t="shared" si="7"/>
        <v>0</v>
      </c>
      <c r="R37" s="38">
        <f t="shared" si="0"/>
        <v>-220.19</v>
      </c>
      <c r="S37" s="38">
        <f t="shared" si="8"/>
        <v>0</v>
      </c>
      <c r="T37" s="38">
        <f t="shared" si="1"/>
        <v>-224.63</v>
      </c>
      <c r="U37" s="38">
        <f t="shared" si="9"/>
        <v>0</v>
      </c>
      <c r="V37" s="38">
        <f t="shared" si="2"/>
        <v>-222.41</v>
      </c>
      <c r="W37" s="19">
        <f t="shared" si="3"/>
        <v>220.1859</v>
      </c>
      <c r="X37" s="18">
        <f t="shared" si="4"/>
        <v>222.40777590000002</v>
      </c>
      <c r="Y37" s="18">
        <f t="shared" si="10"/>
        <v>2.221875900000015</v>
      </c>
      <c r="Z37" s="41">
        <f t="shared" si="11"/>
        <v>0</v>
      </c>
      <c r="AA37" s="41">
        <f t="shared" si="5"/>
        <v>0</v>
      </c>
      <c r="AB37" s="41">
        <f t="shared" si="12"/>
        <v>0</v>
      </c>
      <c r="AC37" s="41">
        <f t="shared" si="13"/>
        <v>0</v>
      </c>
      <c r="AD37" s="41">
        <f t="shared" si="6"/>
        <v>0</v>
      </c>
      <c r="AE37" s="41">
        <f t="shared" si="14"/>
        <v>0</v>
      </c>
      <c r="AF37" s="19">
        <f t="shared" si="15"/>
        <v>4.44</v>
      </c>
      <c r="AG37" s="22">
        <f>SUM(AG34:AG36)</f>
        <v>228394</v>
      </c>
      <c r="AH37" s="22">
        <f>SUM(AH34:AH36)</f>
        <v>507463.1243046033</v>
      </c>
    </row>
    <row r="38" spans="1:34" ht="15" customHeight="1">
      <c r="A38" s="2">
        <f>A36+1</f>
        <v>22</v>
      </c>
      <c r="B38" s="73">
        <v>9</v>
      </c>
      <c r="C38" s="3" t="s">
        <v>2</v>
      </c>
      <c r="D38" s="55">
        <v>171.32</v>
      </c>
      <c r="E38" s="55">
        <v>123.66</v>
      </c>
      <c r="F38" s="10">
        <v>47.66</v>
      </c>
      <c r="G38" s="32">
        <v>169.61</v>
      </c>
      <c r="H38" s="32">
        <v>173.03</v>
      </c>
      <c r="I38" s="32">
        <v>1.710000000000008</v>
      </c>
      <c r="J38" s="32">
        <v>171.32</v>
      </c>
      <c r="K38" s="10">
        <v>122.42</v>
      </c>
      <c r="L38" s="10">
        <v>47.19</v>
      </c>
      <c r="M38" s="32">
        <v>124.9</v>
      </c>
      <c r="N38" s="32">
        <v>48.13</v>
      </c>
      <c r="O38" s="32">
        <v>123.66</v>
      </c>
      <c r="P38" s="32">
        <v>47.66</v>
      </c>
      <c r="Q38" s="38">
        <f t="shared" si="7"/>
        <v>169.61</v>
      </c>
      <c r="R38" s="38">
        <f t="shared" si="0"/>
        <v>0</v>
      </c>
      <c r="S38" s="38">
        <f t="shared" si="8"/>
        <v>173.03</v>
      </c>
      <c r="T38" s="38">
        <f t="shared" si="1"/>
        <v>0</v>
      </c>
      <c r="U38" s="38">
        <f t="shared" si="9"/>
        <v>171.32</v>
      </c>
      <c r="V38" s="38">
        <f t="shared" si="2"/>
        <v>0</v>
      </c>
      <c r="W38" s="19">
        <f t="shared" si="3"/>
        <v>169.6068</v>
      </c>
      <c r="X38" s="18">
        <f t="shared" si="4"/>
        <v>171.3182868</v>
      </c>
      <c r="Y38" s="18">
        <f t="shared" si="10"/>
        <v>1.7114868000000172</v>
      </c>
      <c r="Z38" s="41">
        <f t="shared" si="11"/>
        <v>122.42</v>
      </c>
      <c r="AA38" s="41">
        <f t="shared" si="5"/>
        <v>123.6587634</v>
      </c>
      <c r="AB38" s="41">
        <f t="shared" si="12"/>
        <v>1.24</v>
      </c>
      <c r="AC38" s="41">
        <f t="shared" si="13"/>
        <v>47.19</v>
      </c>
      <c r="AD38" s="41">
        <f t="shared" si="6"/>
        <v>47.6595234</v>
      </c>
      <c r="AE38" s="41">
        <f t="shared" si="14"/>
        <v>0.47</v>
      </c>
      <c r="AF38" s="19">
        <f t="shared" si="15"/>
        <v>3.42</v>
      </c>
      <c r="AG38" s="21">
        <v>9756</v>
      </c>
      <c r="AH38" s="31">
        <f t="shared" si="16"/>
        <v>16697.265220800167</v>
      </c>
    </row>
    <row r="39" spans="1:34" ht="15" customHeight="1">
      <c r="A39" s="2">
        <f>A38+1</f>
        <v>23</v>
      </c>
      <c r="B39" s="75"/>
      <c r="C39" s="3" t="s">
        <v>4</v>
      </c>
      <c r="D39" s="55">
        <v>171.32</v>
      </c>
      <c r="E39" s="55">
        <v>137.82</v>
      </c>
      <c r="F39" s="10">
        <v>33.5</v>
      </c>
      <c r="G39" s="32">
        <v>169.61</v>
      </c>
      <c r="H39" s="32">
        <v>173.03</v>
      </c>
      <c r="I39" s="32">
        <v>1.710000000000008</v>
      </c>
      <c r="J39" s="32">
        <v>171.32</v>
      </c>
      <c r="K39" s="10">
        <v>136.44</v>
      </c>
      <c r="L39" s="10">
        <v>33.17</v>
      </c>
      <c r="M39" s="32">
        <v>139.2</v>
      </c>
      <c r="N39" s="32">
        <v>33.83</v>
      </c>
      <c r="O39" s="32">
        <v>137.82</v>
      </c>
      <c r="P39" s="32">
        <v>33.5</v>
      </c>
      <c r="Q39" s="38">
        <f t="shared" si="7"/>
        <v>169.61</v>
      </c>
      <c r="R39" s="38">
        <f t="shared" si="0"/>
        <v>0</v>
      </c>
      <c r="S39" s="38">
        <f t="shared" si="8"/>
        <v>173.02999999999997</v>
      </c>
      <c r="T39" s="38">
        <f t="shared" si="1"/>
        <v>0</v>
      </c>
      <c r="U39" s="38">
        <f t="shared" si="9"/>
        <v>171.32</v>
      </c>
      <c r="V39" s="38">
        <f t="shared" si="2"/>
        <v>0</v>
      </c>
      <c r="W39" s="19">
        <f t="shared" si="3"/>
        <v>169.6068</v>
      </c>
      <c r="X39" s="18">
        <f t="shared" si="4"/>
        <v>171.3182868</v>
      </c>
      <c r="Y39" s="18">
        <f t="shared" si="10"/>
        <v>1.7114868000000172</v>
      </c>
      <c r="Z39" s="41">
        <f t="shared" si="11"/>
        <v>136.44</v>
      </c>
      <c r="AA39" s="41">
        <f t="shared" si="5"/>
        <v>137.8186218</v>
      </c>
      <c r="AB39" s="41">
        <f t="shared" si="12"/>
        <v>1.38</v>
      </c>
      <c r="AC39" s="41">
        <f t="shared" si="13"/>
        <v>33.17</v>
      </c>
      <c r="AD39" s="41">
        <f t="shared" si="6"/>
        <v>33.499665</v>
      </c>
      <c r="AE39" s="41">
        <f t="shared" si="14"/>
        <v>0.33</v>
      </c>
      <c r="AF39" s="19">
        <f t="shared" si="15"/>
        <v>3.42</v>
      </c>
      <c r="AG39" s="20">
        <v>67133</v>
      </c>
      <c r="AH39" s="31">
        <f t="shared" si="16"/>
        <v>114897.24334440115</v>
      </c>
    </row>
    <row r="40" spans="1:34" s="7" customFormat="1" ht="15" customHeight="1">
      <c r="A40" s="5"/>
      <c r="B40" s="52"/>
      <c r="C40" s="6" t="s">
        <v>28</v>
      </c>
      <c r="D40" s="56">
        <v>171.32</v>
      </c>
      <c r="E40" s="56"/>
      <c r="F40" s="11"/>
      <c r="G40" s="33">
        <v>169.61</v>
      </c>
      <c r="H40" s="33">
        <v>173.03</v>
      </c>
      <c r="I40" s="57">
        <v>1.710000000000008</v>
      </c>
      <c r="J40" s="33">
        <v>171.32</v>
      </c>
      <c r="K40" s="11"/>
      <c r="L40" s="11"/>
      <c r="M40" s="32">
        <v>0</v>
      </c>
      <c r="N40" s="32">
        <v>0</v>
      </c>
      <c r="O40" s="32">
        <v>0</v>
      </c>
      <c r="P40" s="32">
        <v>0</v>
      </c>
      <c r="Q40" s="38">
        <f t="shared" si="7"/>
        <v>0</v>
      </c>
      <c r="R40" s="38">
        <f t="shared" si="0"/>
        <v>-169.61</v>
      </c>
      <c r="S40" s="38">
        <f t="shared" si="8"/>
        <v>0</v>
      </c>
      <c r="T40" s="38">
        <f t="shared" si="1"/>
        <v>-173.03</v>
      </c>
      <c r="U40" s="38">
        <f t="shared" si="9"/>
        <v>0</v>
      </c>
      <c r="V40" s="38">
        <f t="shared" si="2"/>
        <v>-171.32</v>
      </c>
      <c r="W40" s="19">
        <f t="shared" si="3"/>
        <v>169.6068</v>
      </c>
      <c r="X40" s="18">
        <f t="shared" si="4"/>
        <v>171.3182868</v>
      </c>
      <c r="Y40" s="18">
        <f t="shared" si="10"/>
        <v>1.7114868000000172</v>
      </c>
      <c r="Z40" s="41">
        <f t="shared" si="11"/>
        <v>0</v>
      </c>
      <c r="AA40" s="41">
        <f t="shared" si="5"/>
        <v>0</v>
      </c>
      <c r="AB40" s="41">
        <f t="shared" si="12"/>
        <v>0</v>
      </c>
      <c r="AC40" s="41">
        <f t="shared" si="13"/>
        <v>0</v>
      </c>
      <c r="AD40" s="41">
        <f t="shared" si="6"/>
        <v>0</v>
      </c>
      <c r="AE40" s="41">
        <f t="shared" si="14"/>
        <v>0</v>
      </c>
      <c r="AF40" s="19">
        <f t="shared" si="15"/>
        <v>3.42</v>
      </c>
      <c r="AG40" s="22">
        <f>SUM(AG38:AG39)</f>
        <v>76889</v>
      </c>
      <c r="AH40" s="22">
        <f>SUM(AH38:AH39)</f>
        <v>131594.5085652013</v>
      </c>
    </row>
    <row r="41" spans="1:34" ht="15" customHeight="1">
      <c r="A41" s="2">
        <f>A39+1</f>
        <v>24</v>
      </c>
      <c r="B41" s="73">
        <v>10</v>
      </c>
      <c r="C41" s="3" t="s">
        <v>6</v>
      </c>
      <c r="D41" s="55">
        <v>157.97</v>
      </c>
      <c r="E41" s="55">
        <v>112.56</v>
      </c>
      <c r="F41" s="10">
        <v>45.41</v>
      </c>
      <c r="G41" s="32">
        <v>156.39</v>
      </c>
      <c r="H41" s="32">
        <v>159.55</v>
      </c>
      <c r="I41" s="32">
        <v>1.5800000000000125</v>
      </c>
      <c r="J41" s="32">
        <v>157.97</v>
      </c>
      <c r="K41" s="10">
        <v>111.43</v>
      </c>
      <c r="L41" s="10">
        <v>44.96</v>
      </c>
      <c r="M41" s="32">
        <v>113.69</v>
      </c>
      <c r="N41" s="32">
        <v>45.86</v>
      </c>
      <c r="O41" s="32">
        <v>112.56</v>
      </c>
      <c r="P41" s="32">
        <v>45.41</v>
      </c>
      <c r="Q41" s="38">
        <f t="shared" si="7"/>
        <v>156.39000000000001</v>
      </c>
      <c r="R41" s="38">
        <f t="shared" si="0"/>
        <v>0</v>
      </c>
      <c r="S41" s="38">
        <f t="shared" si="8"/>
        <v>159.55</v>
      </c>
      <c r="T41" s="38">
        <f t="shared" si="1"/>
        <v>0</v>
      </c>
      <c r="U41" s="38">
        <f t="shared" si="9"/>
        <v>157.97</v>
      </c>
      <c r="V41" s="38">
        <f t="shared" si="2"/>
        <v>0</v>
      </c>
      <c r="W41" s="19">
        <f t="shared" si="3"/>
        <v>156.3903</v>
      </c>
      <c r="X41" s="18">
        <f t="shared" si="4"/>
        <v>157.96842030000002</v>
      </c>
      <c r="Y41" s="18">
        <f t="shared" si="10"/>
        <v>1.5781203000000232</v>
      </c>
      <c r="Z41" s="41">
        <f t="shared" si="11"/>
        <v>111.43</v>
      </c>
      <c r="AA41" s="41">
        <f t="shared" si="5"/>
        <v>112.55887440000001</v>
      </c>
      <c r="AB41" s="41">
        <f t="shared" si="12"/>
        <v>1.13</v>
      </c>
      <c r="AC41" s="41">
        <f t="shared" si="13"/>
        <v>44.96</v>
      </c>
      <c r="AD41" s="41">
        <f t="shared" si="6"/>
        <v>45.4095459</v>
      </c>
      <c r="AE41" s="41">
        <f t="shared" si="14"/>
        <v>0.45</v>
      </c>
      <c r="AF41" s="19">
        <f t="shared" si="15"/>
        <v>3.16</v>
      </c>
      <c r="AG41" s="20">
        <v>203832</v>
      </c>
      <c r="AH41" s="31">
        <f t="shared" si="16"/>
        <v>321671.4169896047</v>
      </c>
    </row>
    <row r="42" spans="1:34" ht="15" customHeight="1">
      <c r="A42" s="2">
        <f>A41+1</f>
        <v>25</v>
      </c>
      <c r="B42" s="75"/>
      <c r="C42" s="3" t="s">
        <v>15</v>
      </c>
      <c r="D42" s="55">
        <v>157.97</v>
      </c>
      <c r="E42" s="55">
        <v>100.72</v>
      </c>
      <c r="F42" s="10">
        <v>57.25</v>
      </c>
      <c r="G42" s="32">
        <v>156.39</v>
      </c>
      <c r="H42" s="32">
        <v>159.55</v>
      </c>
      <c r="I42" s="32">
        <v>1.5800000000000125</v>
      </c>
      <c r="J42" s="32">
        <v>157.97</v>
      </c>
      <c r="K42" s="10">
        <v>99.71</v>
      </c>
      <c r="L42" s="10">
        <v>56.68</v>
      </c>
      <c r="M42" s="32">
        <v>101.73</v>
      </c>
      <c r="N42" s="32">
        <v>57.82</v>
      </c>
      <c r="O42" s="32">
        <v>100.72</v>
      </c>
      <c r="P42" s="32">
        <v>57.25</v>
      </c>
      <c r="Q42" s="38">
        <f t="shared" si="7"/>
        <v>156.39</v>
      </c>
      <c r="R42" s="38">
        <f t="shared" si="0"/>
        <v>0</v>
      </c>
      <c r="S42" s="38">
        <f t="shared" si="8"/>
        <v>159.55</v>
      </c>
      <c r="T42" s="38">
        <f t="shared" si="1"/>
        <v>0</v>
      </c>
      <c r="U42" s="38">
        <f t="shared" si="9"/>
        <v>157.97</v>
      </c>
      <c r="V42" s="38">
        <f t="shared" si="2"/>
        <v>0</v>
      </c>
      <c r="W42" s="19">
        <f t="shared" si="3"/>
        <v>156.3903</v>
      </c>
      <c r="X42" s="18">
        <f t="shared" si="4"/>
        <v>157.96842030000002</v>
      </c>
      <c r="Y42" s="18">
        <f t="shared" si="10"/>
        <v>1.5781203000000232</v>
      </c>
      <c r="Z42" s="41">
        <f t="shared" si="11"/>
        <v>99.71</v>
      </c>
      <c r="AA42" s="41">
        <f t="shared" si="5"/>
        <v>100.71899280000001</v>
      </c>
      <c r="AB42" s="41">
        <f t="shared" si="12"/>
        <v>1.01</v>
      </c>
      <c r="AC42" s="41">
        <f t="shared" si="13"/>
        <v>56.68</v>
      </c>
      <c r="AD42" s="41">
        <f t="shared" si="6"/>
        <v>57.2494275</v>
      </c>
      <c r="AE42" s="41">
        <f t="shared" si="14"/>
        <v>0.57</v>
      </c>
      <c r="AF42" s="19">
        <f t="shared" si="15"/>
        <v>3.16</v>
      </c>
      <c r="AG42" s="20">
        <v>83696</v>
      </c>
      <c r="AH42" s="31">
        <f t="shared" si="16"/>
        <v>132082.35662880194</v>
      </c>
    </row>
    <row r="43" spans="1:34" s="7" customFormat="1" ht="15" customHeight="1">
      <c r="A43" s="5"/>
      <c r="B43" s="53"/>
      <c r="C43" s="6" t="s">
        <v>28</v>
      </c>
      <c r="D43" s="56">
        <v>157.97</v>
      </c>
      <c r="E43" s="56"/>
      <c r="F43" s="11"/>
      <c r="G43" s="33">
        <v>156.39</v>
      </c>
      <c r="H43" s="33">
        <v>159.55</v>
      </c>
      <c r="I43" s="57">
        <v>1.5800000000000125</v>
      </c>
      <c r="J43" s="33">
        <v>157.97</v>
      </c>
      <c r="K43" s="11"/>
      <c r="L43" s="11"/>
      <c r="M43" s="32"/>
      <c r="N43" s="32"/>
      <c r="O43" s="32"/>
      <c r="P43" s="32"/>
      <c r="Q43" s="38"/>
      <c r="R43" s="38"/>
      <c r="S43" s="38"/>
      <c r="T43" s="38"/>
      <c r="U43" s="38"/>
      <c r="V43" s="38"/>
      <c r="W43" s="19">
        <f t="shared" si="3"/>
        <v>156.3903</v>
      </c>
      <c r="X43" s="18">
        <f t="shared" si="4"/>
        <v>157.96842030000002</v>
      </c>
      <c r="Y43" s="18">
        <f t="shared" si="10"/>
        <v>1.5781203000000232</v>
      </c>
      <c r="Z43" s="41">
        <f t="shared" si="11"/>
        <v>0</v>
      </c>
      <c r="AA43" s="41">
        <f t="shared" si="5"/>
        <v>0</v>
      </c>
      <c r="AB43" s="41">
        <f t="shared" si="12"/>
        <v>0</v>
      </c>
      <c r="AC43" s="41">
        <f t="shared" si="13"/>
        <v>0</v>
      </c>
      <c r="AD43" s="41">
        <f t="shared" si="6"/>
        <v>0</v>
      </c>
      <c r="AE43" s="41">
        <f t="shared" si="14"/>
        <v>0</v>
      </c>
      <c r="AF43" s="19">
        <f t="shared" si="15"/>
        <v>3.16</v>
      </c>
      <c r="AG43" s="22">
        <f>SUM(AG41:AG42)</f>
        <v>287528</v>
      </c>
      <c r="AH43" s="22">
        <f>SUM(AH41:AH42)</f>
        <v>453753.7736184066</v>
      </c>
    </row>
    <row r="44" spans="1:34" ht="15.75" customHeight="1">
      <c r="A44" s="15"/>
      <c r="B44" s="47" t="s">
        <v>52</v>
      </c>
      <c r="C44" s="80" t="s">
        <v>29</v>
      </c>
      <c r="D44" s="80"/>
      <c r="E44" s="80"/>
      <c r="F44" s="80"/>
      <c r="G44" s="80"/>
      <c r="H44" s="80"/>
      <c r="I44" s="80"/>
      <c r="J44" s="80"/>
      <c r="K44" s="80"/>
      <c r="L44" s="80"/>
      <c r="M44" s="43"/>
      <c r="N44" s="43"/>
      <c r="O44" s="43"/>
      <c r="P44" s="43"/>
      <c r="Q44" s="43"/>
      <c r="R44" s="43"/>
      <c r="S44" s="43"/>
      <c r="T44" s="43"/>
      <c r="U44" s="43"/>
      <c r="V44" s="43"/>
      <c r="AH44" s="28" t="e">
        <f>#REF!*3</f>
        <v>#REF!</v>
      </c>
    </row>
    <row r="45" ht="9.75" customHeight="1">
      <c r="AH45" s="28" t="e">
        <f>#REF!-AH44</f>
        <v>#REF!</v>
      </c>
    </row>
  </sheetData>
  <sheetProtection/>
  <mergeCells count="37">
    <mergeCell ref="O1:P1"/>
    <mergeCell ref="AC7:AE7"/>
    <mergeCell ref="B9:B10"/>
    <mergeCell ref="B12:B13"/>
    <mergeCell ref="J6:J7"/>
    <mergeCell ref="K6:L6"/>
    <mergeCell ref="M6:N6"/>
    <mergeCell ref="Q6:U6"/>
    <mergeCell ref="B19:B20"/>
    <mergeCell ref="B38:B39"/>
    <mergeCell ref="B41:B42"/>
    <mergeCell ref="Z7:AB7"/>
    <mergeCell ref="C44:L44"/>
    <mergeCell ref="B22:B26"/>
    <mergeCell ref="B28:B29"/>
    <mergeCell ref="B31:B32"/>
    <mergeCell ref="B34:B36"/>
    <mergeCell ref="A1:L1"/>
    <mergeCell ref="A2:P2"/>
    <mergeCell ref="A3:P3"/>
    <mergeCell ref="A4:A7"/>
    <mergeCell ref="B4:B7"/>
    <mergeCell ref="C4:C7"/>
    <mergeCell ref="G5:J5"/>
    <mergeCell ref="E6:E7"/>
    <mergeCell ref="F6:F7"/>
    <mergeCell ref="G6:G7"/>
    <mergeCell ref="Q7:Q8"/>
    <mergeCell ref="S7:S8"/>
    <mergeCell ref="U7:U8"/>
    <mergeCell ref="B15:B17"/>
    <mergeCell ref="H6:H7"/>
    <mergeCell ref="O6:P6"/>
    <mergeCell ref="D4:D7"/>
    <mergeCell ref="E4:F5"/>
    <mergeCell ref="G4:J4"/>
    <mergeCell ref="K4:P5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oms15</cp:lastModifiedBy>
  <cp:lastPrinted>2017-12-01T06:30:42Z</cp:lastPrinted>
  <dcterms:created xsi:type="dcterms:W3CDTF">2013-09-26T09:57:08Z</dcterms:created>
  <dcterms:modified xsi:type="dcterms:W3CDTF">2017-12-01T06:30:47Z</dcterms:modified>
  <cp:category/>
  <cp:version/>
  <cp:contentType/>
  <cp:contentStatus/>
</cp:coreProperties>
</file>